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3"/>
  </bookViews>
  <sheets>
    <sheet name="Показатели ФХД 2018" sheetId="1" r:id="rId1"/>
    <sheet name="Показатели ФХД 2019" sheetId="2" r:id="rId2"/>
    <sheet name="Показатели ФХД 2020" sheetId="3" r:id="rId3"/>
    <sheet name="Показатели ФХД 2021" sheetId="4" r:id="rId4"/>
  </sheets>
  <definedNames>
    <definedName name="_xlnm.Print_Titles" localSheetId="0">'Показатели ФХД 2018'!$7:$7</definedName>
    <definedName name="_xlnm.Print_Titles" localSheetId="1">'Показатели ФХД 2019'!$7:$7</definedName>
  </definedNames>
  <calcPr fullCalcOnLoad="1"/>
</workbook>
</file>

<file path=xl/sharedStrings.xml><?xml version="1.0" encoding="utf-8"?>
<sst xmlns="http://schemas.openxmlformats.org/spreadsheetml/2006/main" count="357" uniqueCount="87">
  <si>
    <r>
      <t>Объем транспортировки газа конечным потребителям,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в том числе:</t>
    </r>
  </si>
  <si>
    <t>Показатели</t>
  </si>
  <si>
    <r>
      <t>1-я группа, свыше 500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</t>
    </r>
  </si>
  <si>
    <t>Материальные затраты, в том числе:</t>
  </si>
  <si>
    <t>Материалы</t>
  </si>
  <si>
    <t>Газ на собственные и технологические нужды</t>
  </si>
  <si>
    <t>Технологические (эксплуатационные) потери газа</t>
  </si>
  <si>
    <t>Прочие</t>
  </si>
  <si>
    <t>Амортизация основных средств, в том числе:</t>
  </si>
  <si>
    <t>амортизация на величину изменения стоимости основных средств после переоценки</t>
  </si>
  <si>
    <t>Аренда (лизинг), в том числе:</t>
  </si>
  <si>
    <t>Аренда (лизинг) газопроводов, в том числе:</t>
  </si>
  <si>
    <t>аренда (лизинг) прочих газопроводов</t>
  </si>
  <si>
    <t>Аренда (лизинг) прочего имущества, в том числе:</t>
  </si>
  <si>
    <t>аренда земли</t>
  </si>
  <si>
    <t>(наименование субъекта регулирования)</t>
  </si>
  <si>
    <t>Страховые платежи, в том числе:</t>
  </si>
  <si>
    <t>добровольное медицинское страхование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</si>
  <si>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</si>
  <si>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</si>
  <si>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 на загрязнение окружающей среды</t>
  </si>
  <si>
    <t>единый транспортный налог</t>
  </si>
  <si>
    <t>налог на землю</t>
  </si>
  <si>
    <t>Услуги сторонних организаций, в том числе: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</si>
  <si>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</si>
  <si>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</si>
  <si>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</si>
  <si>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</si>
  <si>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прочие, в том числе:</t>
  </si>
  <si>
    <t>услуги по техническому обслуживанию газораспределительных сетей</t>
  </si>
  <si>
    <t>Капитальный ремонт</t>
  </si>
  <si>
    <t>Другие затраты, в том числе:</t>
  </si>
  <si>
    <t>представительские расходы</t>
  </si>
  <si>
    <t>охрана труда, подготовка кадров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</si>
  <si>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</si>
  <si>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</si>
  <si>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</si>
  <si>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Прочие доходы, в том числе:</t>
  </si>
  <si>
    <t>Штрафы, пени, неустойки</t>
  </si>
  <si>
    <t>Реализация основных средств</t>
  </si>
  <si>
    <t>Прочие расходы, в том числе:</t>
  </si>
  <si>
    <t>Услуги банков</t>
  </si>
  <si>
    <t>Соцразвитие и выплаты социального характера</t>
  </si>
  <si>
    <t>Резерв по сомнительным долгам</t>
  </si>
  <si>
    <t>Дебиторская задолженность, по которой истек срок исковой давности</t>
  </si>
  <si>
    <t>Справочная информация</t>
  </si>
  <si>
    <t>Численность персонала по регулируемому виду деятельности, чел.</t>
  </si>
  <si>
    <t>Средняя заработная плата, руб./мес.</t>
  </si>
  <si>
    <t>Аренда (лизинг) здания, транспорта</t>
  </si>
  <si>
    <t>командировочные расходы</t>
  </si>
  <si>
    <t>Проценты по краткосрочным кредитам</t>
  </si>
  <si>
    <r>
      <t>Объем транспортировки газа, всего, млн. 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</t>
    </r>
  </si>
  <si>
    <t>Налоги, включаемые в себестоимость, в том числе:</t>
  </si>
  <si>
    <r>
      <t>2-я группа, от 100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до 500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</si>
  <si>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3-я группа, от 10 до 100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</si>
  <si>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4-я группа, от 1 до 10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</si>
  <si>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5-я группа, от 0,1 до 1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</si>
  <si>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6-я группа, от 0,01 до 0,1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</si>
  <si>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r>
      <t>7-я группа, до 0,01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</t>
    </r>
  </si>
  <si>
    <t>по транспортировке газа по газораспределительным сетям</t>
  </si>
  <si>
    <t>аренда газопроводов ОАО "Газпром" и его аффилированных лиц</t>
  </si>
  <si>
    <t>налог на имущество</t>
  </si>
  <si>
    <t>услуги по диагностированию ГРП, ШРП, подземных газопроводов и обследованию дюкеров</t>
  </si>
  <si>
    <t>услуги по регистрации объектов газораспределения</t>
  </si>
  <si>
    <t>Количество договоров транспортировки, шт.</t>
  </si>
  <si>
    <t>Количество точек подключения по группам потребителей, шт.:</t>
  </si>
  <si>
    <r>
      <t>8-я группа (население),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в том числе:</t>
    </r>
  </si>
  <si>
    <t>Страховые взносы во внебюджетные фонды</t>
  </si>
  <si>
    <t>Прочие затраты, в том числе:</t>
  </si>
  <si>
    <t>аренда (лизинг) газопроводов, находящихся в собственности субъектов Российской Федерации и муниципальных образований</t>
  </si>
  <si>
    <t>расходы по диагностированию ГРП, ШРП, подземных газопроводов и обследованию дюкеров, выполняемых хозспособом</t>
  </si>
  <si>
    <t>ООО "Энергосети Сибири"</t>
  </si>
  <si>
    <t>Фонд оплаты труда**</t>
  </si>
  <si>
    <t>Показатели
за 2018 год</t>
  </si>
  <si>
    <t>Основные показатели ФХД</t>
  </si>
  <si>
    <t>Выручка по регулируемому виду деятельности</t>
  </si>
  <si>
    <r>
      <t>Расходы на транспортировку газа, относящиеся на себестоимость по данным бухгалтерского учета, всего</t>
    </r>
    <r>
      <rPr>
        <b/>
        <sz val="10"/>
        <rFont val="Times New Roman"/>
        <family val="1"/>
      </rPr>
      <t>, в том числе:</t>
    </r>
  </si>
  <si>
    <t>Протяженность газопроводов, км</t>
  </si>
  <si>
    <r>
      <t>в том числе</t>
    </r>
    <r>
      <rPr>
        <b/>
        <sz val="10"/>
        <rFont val="Times New Roman"/>
        <family val="1"/>
      </rPr>
      <t>:</t>
    </r>
  </si>
  <si>
    <t>Показатели
за 2019 год</t>
  </si>
  <si>
    <r>
      <t>3-я группа, от 10 до 100 млн.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 год включительно**</t>
    </r>
  </si>
  <si>
    <t>Фонд оплаты труда</t>
  </si>
  <si>
    <t>Выручка по регулируемому виду деятельности**</t>
  </si>
  <si>
    <t>** транспортировка газа и выручка - с октября 2019 г.</t>
  </si>
  <si>
    <t>Показатели
за 2020 год</t>
  </si>
  <si>
    <t>Прочие (общехозяйственные расходы)</t>
  </si>
  <si>
    <t>Показатели
за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</si>
</sst>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0.0000"/>
    <numFmt numFmtId="175" formatCode="0.000"/>
    <numFmt numFmtId="176" formatCode="0.00000"/>
    <numFmt numFmtId="177" formatCode="0.0%"/>
    <numFmt numFmtId="178" formatCode="0.00000000"/>
    <numFmt numFmtId="179" formatCode="0.0000000"/>
    <numFmt numFmtId="180" formatCode="0.00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12" fillId="0" borderId="0" xfId="0" applyNumberFormat="1" applyFont="1" applyAlignment="1">
      <alignment/>
    </xf>
    <xf numFmtId="0" fontId="2" fillId="0" borderId="0" xfId="53" applyFont="1" applyAlignment="1">
      <alignment horizontal="left"/>
      <protection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3" fillId="33" borderId="14" xfId="0" applyFont="1" applyFill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indent="1"/>
    </xf>
    <xf numFmtId="0" fontId="3" fillId="0" borderId="18" xfId="0" applyFont="1" applyBorder="1" applyAlignment="1">
      <alignment vertical="center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 indent="2"/>
    </xf>
    <xf numFmtId="0" fontId="1" fillId="0" borderId="26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2" fontId="1" fillId="0" borderId="2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2" fontId="3" fillId="33" borderId="3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3" fillId="33" borderId="35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indent="2"/>
    </xf>
    <xf numFmtId="0" fontId="1" fillId="0" borderId="23" xfId="0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 indent="1"/>
    </xf>
    <xf numFmtId="0" fontId="1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2" fontId="3" fillId="33" borderId="46" xfId="0" applyNumberFormat="1" applyFont="1" applyFill="1" applyBorder="1" applyAlignment="1">
      <alignment horizontal="center" vertical="center"/>
    </xf>
    <xf numFmtId="2" fontId="3" fillId="33" borderId="47" xfId="0" applyNumberFormat="1" applyFont="1" applyFill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center"/>
    </xf>
    <xf numFmtId="174" fontId="1" fillId="0" borderId="37" xfId="0" applyNumberFormat="1" applyFont="1" applyFill="1" applyBorder="1" applyAlignment="1">
      <alignment horizontal="center" vertical="center"/>
    </xf>
    <xf numFmtId="174" fontId="1" fillId="0" borderId="38" xfId="0" applyNumberFormat="1" applyFont="1" applyFill="1" applyBorder="1" applyAlignment="1">
      <alignment horizontal="center" vertical="center"/>
    </xf>
    <xf numFmtId="174" fontId="1" fillId="0" borderId="39" xfId="0" applyNumberFormat="1" applyFont="1" applyFill="1" applyBorder="1" applyAlignment="1">
      <alignment horizontal="center" vertical="center"/>
    </xf>
    <xf numFmtId="174" fontId="1" fillId="0" borderId="50" xfId="0" applyNumberFormat="1" applyFont="1" applyBorder="1" applyAlignment="1">
      <alignment horizontal="center" vertical="center"/>
    </xf>
    <xf numFmtId="174" fontId="1" fillId="0" borderId="20" xfId="0" applyNumberFormat="1" applyFont="1" applyBorder="1" applyAlignment="1">
      <alignment horizontal="center" vertical="center"/>
    </xf>
    <xf numFmtId="174" fontId="1" fillId="0" borderId="2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4" fontId="1" fillId="33" borderId="53" xfId="0" applyNumberFormat="1" applyFont="1" applyFill="1" applyBorder="1" applyAlignment="1">
      <alignment horizontal="center" vertical="center"/>
    </xf>
    <xf numFmtId="174" fontId="1" fillId="33" borderId="54" xfId="0" applyNumberFormat="1" applyFont="1" applyFill="1" applyBorder="1" applyAlignment="1">
      <alignment horizontal="center" vertical="center"/>
    </xf>
    <xf numFmtId="174" fontId="1" fillId="33" borderId="55" xfId="0" applyNumberFormat="1" applyFont="1" applyFill="1" applyBorder="1" applyAlignment="1">
      <alignment horizontal="center" vertical="center"/>
    </xf>
    <xf numFmtId="174" fontId="1" fillId="33" borderId="40" xfId="0" applyNumberFormat="1" applyFont="1" applyFill="1" applyBorder="1" applyAlignment="1">
      <alignment horizontal="center" vertical="center"/>
    </xf>
    <xf numFmtId="174" fontId="1" fillId="33" borderId="41" xfId="0" applyNumberFormat="1" applyFont="1" applyFill="1" applyBorder="1" applyAlignment="1">
      <alignment horizontal="center" vertical="center"/>
    </xf>
    <xf numFmtId="174" fontId="1" fillId="33" borderId="42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4" fontId="53" fillId="0" borderId="37" xfId="0" applyNumberFormat="1" applyFont="1" applyFill="1" applyBorder="1" applyAlignment="1">
      <alignment horizontal="center" vertical="center"/>
    </xf>
    <xf numFmtId="174" fontId="53" fillId="0" borderId="38" xfId="0" applyNumberFormat="1" applyFont="1" applyFill="1" applyBorder="1" applyAlignment="1">
      <alignment horizontal="center" vertical="center"/>
    </xf>
    <xf numFmtId="174" fontId="53" fillId="0" borderId="39" xfId="0" applyNumberFormat="1" applyFont="1" applyFill="1" applyBorder="1" applyAlignment="1">
      <alignment horizontal="center" vertical="center"/>
    </xf>
    <xf numFmtId="2" fontId="54" fillId="0" borderId="46" xfId="0" applyNumberFormat="1" applyFont="1" applyFill="1" applyBorder="1" applyAlignment="1">
      <alignment horizontal="center" vertical="center"/>
    </xf>
    <xf numFmtId="2" fontId="54" fillId="0" borderId="47" xfId="0" applyNumberFormat="1" applyFont="1" applyFill="1" applyBorder="1" applyAlignment="1">
      <alignment horizontal="center" vertical="center"/>
    </xf>
    <xf numFmtId="2" fontId="54" fillId="0" borderId="48" xfId="0" applyNumberFormat="1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2" fontId="53" fillId="0" borderId="37" xfId="0" applyNumberFormat="1" applyFont="1" applyFill="1" applyBorder="1" applyAlignment="1">
      <alignment horizontal="center" vertical="center"/>
    </xf>
    <xf numFmtId="2" fontId="53" fillId="0" borderId="38" xfId="0" applyNumberFormat="1" applyFont="1" applyFill="1" applyBorder="1" applyAlignment="1">
      <alignment horizontal="center" vertical="center"/>
    </xf>
    <xf numFmtId="2" fontId="53" fillId="0" borderId="39" xfId="0" applyNumberFormat="1" applyFont="1" applyFill="1" applyBorder="1" applyAlignment="1">
      <alignment horizontal="center" vertical="center"/>
    </xf>
    <xf numFmtId="2" fontId="53" fillId="0" borderId="23" xfId="0" applyNumberFormat="1" applyFont="1" applyBorder="1" applyAlignment="1">
      <alignment horizontal="center" vertical="center"/>
    </xf>
    <xf numFmtId="2" fontId="53" fillId="0" borderId="23" xfId="0" applyNumberFormat="1" applyFont="1" applyFill="1" applyBorder="1" applyAlignment="1">
      <alignment horizontal="center" vertical="center"/>
    </xf>
    <xf numFmtId="2" fontId="54" fillId="33" borderId="3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97"/>
  <sheetViews>
    <sheetView zoomScaleSheetLayoutView="100" workbookViewId="0" topLeftCell="A1">
      <selection activeCell="BR29" sqref="BP29:BR29"/>
    </sheetView>
  </sheetViews>
  <sheetFormatPr defaultColWidth="0.875" defaultRowHeight="12.75"/>
  <cols>
    <col min="1" max="1" width="1.37890625" style="1" customWidth="1"/>
    <col min="2" max="23" width="0.875" style="1" customWidth="1"/>
    <col min="24" max="24" width="3.625" style="1" customWidth="1"/>
    <col min="25" max="25" width="5.375" style="1" customWidth="1"/>
    <col min="26" max="26" width="5.00390625" style="1" customWidth="1"/>
    <col min="27" max="42" width="0.875" style="1" customWidth="1"/>
    <col min="43" max="43" width="1.12109375" style="1" customWidth="1"/>
    <col min="44" max="47" width="0.875" style="1" customWidth="1"/>
    <col min="48" max="48" width="1.00390625" style="1" customWidth="1"/>
    <col min="49" max="59" width="0.875" style="1" customWidth="1"/>
    <col min="60" max="60" width="3.375" style="1" customWidth="1"/>
    <col min="61" max="73" width="0.875" style="1" customWidth="1"/>
    <col min="74" max="74" width="0.74609375" style="1" customWidth="1"/>
    <col min="75" max="16384" width="0.875" style="1" customWidth="1"/>
  </cols>
  <sheetData>
    <row r="1" s="12" customFormat="1" ht="10.5"/>
    <row r="2" s="12" customFormat="1" ht="17.25" customHeight="1"/>
    <row r="3" spans="2:63" s="13" customFormat="1" ht="15.75" customHeight="1">
      <c r="B3" s="26" t="s">
        <v>74</v>
      </c>
      <c r="AC3" s="25"/>
      <c r="AD3" s="25"/>
      <c r="AE3" s="25"/>
      <c r="AF3" s="25"/>
      <c r="AG3" s="25" t="s">
        <v>71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s="4" customFormat="1" ht="12.75" customHeight="1">
      <c r="A4" s="9"/>
      <c r="AB4" s="51" t="s">
        <v>15</v>
      </c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</row>
    <row r="5" spans="1:63" s="5" customFormat="1" ht="13.5" customHeight="1">
      <c r="A5" s="50" t="s">
        <v>59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="3" customFormat="1" ht="17.25" customHeight="1" thickBot="1"/>
    <row r="7" spans="1:63" ht="71.25" customHeight="1" thickBot="1">
      <c r="A7" s="121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17" t="s">
        <v>73</v>
      </c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9"/>
    </row>
    <row r="8" spans="1:63" ht="15" customHeight="1">
      <c r="A8" s="21"/>
      <c r="B8" s="100" t="s">
        <v>51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1"/>
      <c r="AW8" s="111">
        <f>AW10</f>
        <v>0</v>
      </c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3"/>
    </row>
    <row r="9" spans="1:73" ht="15" customHeight="1">
      <c r="A9" s="20"/>
      <c r="B9" s="102" t="s">
        <v>78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14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6"/>
      <c r="BU9" s="22"/>
    </row>
    <row r="10" spans="1:63" ht="27.75" customHeight="1">
      <c r="A10" s="7"/>
      <c r="B10" s="58" t="s"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120"/>
      <c r="AW10" s="106">
        <f>SUM(AW11:BK18)</f>
        <v>0</v>
      </c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8"/>
    </row>
    <row r="11" spans="1:63" ht="15" customHeight="1">
      <c r="A11" s="7"/>
      <c r="B11" s="38" t="s">
        <v>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78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6"/>
    </row>
    <row r="12" spans="1:63" ht="15" customHeight="1">
      <c r="A12" s="7"/>
      <c r="B12" s="29" t="s">
        <v>53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78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6"/>
    </row>
    <row r="13" spans="1:63" ht="15" customHeight="1">
      <c r="A13" s="7"/>
      <c r="B13" s="29" t="s">
        <v>54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103">
        <v>0</v>
      </c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5"/>
    </row>
    <row r="14" spans="1:63" ht="15" customHeight="1">
      <c r="A14" s="7"/>
      <c r="B14" s="29" t="s">
        <v>55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78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6"/>
    </row>
    <row r="15" spans="1:63" ht="15" customHeight="1">
      <c r="A15" s="7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78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6"/>
    </row>
    <row r="16" spans="1:63" ht="15" customHeight="1">
      <c r="A16" s="7"/>
      <c r="B16" s="29" t="s">
        <v>57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78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</row>
    <row r="17" spans="1:63" ht="15" customHeight="1">
      <c r="A17" s="7"/>
      <c r="B17" s="29" t="s">
        <v>58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78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</row>
    <row r="18" spans="1:63" ht="15" customHeight="1" thickBot="1">
      <c r="A18" s="7"/>
      <c r="B18" s="29" t="s">
        <v>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78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6"/>
    </row>
    <row r="19" spans="1:63" s="15" customFormat="1" ht="43.5" customHeight="1" thickBot="1" thickTop="1">
      <c r="A19" s="27"/>
      <c r="B19" s="52" t="s">
        <v>76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3"/>
      <c r="AW19" s="91">
        <f>AW20+AW21+AW22+AW27+AW29+AW70</f>
        <v>2004.9586</v>
      </c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</row>
    <row r="20" spans="1:63" s="15" customFormat="1" ht="15" customHeight="1" thickBot="1" thickTop="1">
      <c r="A20" s="14"/>
      <c r="B20" s="90" t="s">
        <v>72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4">
        <v>69.3</v>
      </c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6"/>
    </row>
    <row r="21" spans="1:63" s="15" customFormat="1" ht="15" customHeight="1" thickBot="1" thickTop="1">
      <c r="A21" s="14"/>
      <c r="B21" s="90" t="s">
        <v>67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7">
        <f>AW20*0.302</f>
        <v>20.9286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9"/>
    </row>
    <row r="22" spans="1:63" s="15" customFormat="1" ht="15" customHeight="1" thickTop="1">
      <c r="A22" s="16"/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79">
        <f>AW23+AW24+AW25+AW26</f>
        <v>0</v>
      </c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</row>
    <row r="23" spans="1:63" ht="15" customHeight="1">
      <c r="A23" s="7"/>
      <c r="B23" s="34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78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6"/>
    </row>
    <row r="24" spans="1:63" ht="15" customHeight="1">
      <c r="A24" s="7"/>
      <c r="B24" s="34" t="s">
        <v>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78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6"/>
    </row>
    <row r="25" spans="1:63" ht="15" customHeight="1">
      <c r="A25" s="7"/>
      <c r="B25" s="32" t="s">
        <v>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78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6"/>
    </row>
    <row r="26" spans="1:63" ht="13.5" thickBot="1">
      <c r="A26" s="11"/>
      <c r="B26" s="36" t="s">
        <v>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87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9"/>
    </row>
    <row r="27" spans="1:63" s="15" customFormat="1" ht="15" customHeight="1" thickTop="1">
      <c r="A27" s="16"/>
      <c r="B27" s="35" t="s">
        <v>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79">
        <f>AW28</f>
        <v>0</v>
      </c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</row>
    <row r="28" spans="1:63" ht="27" customHeight="1" thickBot="1">
      <c r="A28" s="11"/>
      <c r="B28" s="54" t="s">
        <v>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5"/>
      <c r="AW28" s="87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9"/>
    </row>
    <row r="29" spans="1:63" s="15" customFormat="1" ht="15" customHeight="1" thickTop="1">
      <c r="A29" s="16"/>
      <c r="B29" s="35" t="s">
        <v>68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82">
        <f>AW30+AW38+AW42+AW47+AW56+AW57</f>
        <v>1914.73</v>
      </c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4"/>
    </row>
    <row r="30" spans="1:63" ht="15" customHeight="1">
      <c r="A30" s="7"/>
      <c r="B30" s="38" t="s">
        <v>10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68"/>
      <c r="AW30" s="74">
        <f>AW31+AW32+AW36</f>
        <v>1748.01</v>
      </c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6"/>
    </row>
    <row r="31" spans="1:63" ht="15" customHeight="1">
      <c r="A31" s="7"/>
      <c r="B31" s="34" t="s">
        <v>48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74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6"/>
    </row>
    <row r="32" spans="1:63" ht="15" customHeight="1">
      <c r="A32" s="7"/>
      <c r="B32" s="34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74">
        <f>AW33+AW34+AW35</f>
        <v>1748.01</v>
      </c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6"/>
    </row>
    <row r="33" spans="1:63" ht="25.5" customHeight="1">
      <c r="A33" s="7"/>
      <c r="B33" s="30" t="s">
        <v>60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78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6"/>
    </row>
    <row r="34" spans="1:63" ht="38.25" customHeight="1">
      <c r="A34" s="7"/>
      <c r="B34" s="30" t="s">
        <v>69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78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6"/>
    </row>
    <row r="35" spans="1:63" ht="13.5" customHeight="1">
      <c r="A35" s="7"/>
      <c r="B35" s="69" t="s">
        <v>12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71">
        <v>1748.01</v>
      </c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6"/>
      <c r="B36" s="77" t="s">
        <v>13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</row>
    <row r="37" spans="1:63" ht="13.5" customHeight="1">
      <c r="A37" s="7"/>
      <c r="B37" s="69" t="s">
        <v>14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</row>
    <row r="38" spans="1:63" ht="13.5" customHeight="1">
      <c r="A38" s="7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48">
        <f>AW39+AW40+AW41</f>
        <v>19.8</v>
      </c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</row>
    <row r="39" spans="1:63" ht="13.5" customHeight="1">
      <c r="A39" s="7"/>
      <c r="B39" s="32" t="s">
        <v>17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</row>
    <row r="40" spans="1:63" ht="26.25" customHeight="1">
      <c r="A40" s="7"/>
      <c r="B40" s="32" t="s">
        <v>18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48">
        <f>9.9*2</f>
        <v>19.8</v>
      </c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</row>
    <row r="41" spans="1:63" ht="13.5" customHeight="1">
      <c r="A41" s="7"/>
      <c r="B41" s="32" t="s">
        <v>19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1:63" ht="12.75">
      <c r="A42" s="7"/>
      <c r="B42" s="58" t="s">
        <v>52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37">
        <f>SUM(AW43:BK46)</f>
        <v>0</v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</row>
    <row r="43" spans="1:63" ht="13.5" customHeight="1">
      <c r="A43" s="7"/>
      <c r="B43" s="32" t="s">
        <v>61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</row>
    <row r="44" spans="1:63" ht="13.5" customHeight="1">
      <c r="A44" s="7"/>
      <c r="B44" s="32" t="s">
        <v>20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</row>
    <row r="45" spans="1:63" ht="13.5" customHeight="1">
      <c r="A45" s="7"/>
      <c r="B45" s="32" t="s">
        <v>21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1:63" ht="13.5" customHeight="1">
      <c r="A46" s="7"/>
      <c r="B46" s="32" t="s">
        <v>22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1:63" ht="13.5" customHeight="1">
      <c r="A47" s="7"/>
      <c r="B47" s="57" t="s">
        <v>23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48">
        <f>SUM(AW48:BK52)</f>
        <v>146.92000000000002</v>
      </c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</row>
    <row r="48" spans="1:63" ht="13.5" customHeight="1">
      <c r="A48" s="7"/>
      <c r="B48" s="34" t="s">
        <v>24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49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</row>
    <row r="49" spans="1:63" ht="13.5" customHeight="1">
      <c r="A49" s="7"/>
      <c r="B49" s="34" t="s">
        <v>25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</row>
    <row r="50" spans="1:63" ht="13.5" customHeight="1">
      <c r="A50" s="7"/>
      <c r="B50" s="34" t="s">
        <v>26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48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</row>
    <row r="51" spans="1:63" ht="13.5" customHeight="1">
      <c r="A51" s="7"/>
      <c r="B51" s="34" t="s">
        <v>27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</row>
    <row r="52" spans="1:63" ht="13.5" customHeight="1">
      <c r="A52" s="7"/>
      <c r="B52" s="34" t="s">
        <v>28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48">
        <f>SUM(AW53:BK55)</f>
        <v>146.92000000000002</v>
      </c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</row>
    <row r="53" spans="1:63" ht="25.5" customHeight="1">
      <c r="A53" s="7"/>
      <c r="B53" s="30" t="s">
        <v>29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9">
        <v>102.92</v>
      </c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</row>
    <row r="54" spans="1:63" ht="25.5" customHeight="1">
      <c r="A54" s="7"/>
      <c r="B54" s="30" t="s">
        <v>62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1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</row>
    <row r="55" spans="1:63" ht="12.75">
      <c r="A55" s="7"/>
      <c r="B55" s="30" t="s">
        <v>63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1"/>
      <c r="AW55" s="48">
        <f>22*2</f>
        <v>44</v>
      </c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</row>
    <row r="56" spans="1:63" ht="13.5" customHeight="1">
      <c r="A56" s="7"/>
      <c r="B56" s="57" t="s">
        <v>30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</row>
    <row r="57" spans="1:63" ht="13.5" customHeight="1">
      <c r="A57" s="7"/>
      <c r="B57" s="57" t="s">
        <v>31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8">
        <f>SUM(AW58:BK64)</f>
        <v>0</v>
      </c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</row>
    <row r="58" spans="1:63" ht="13.5" customHeight="1">
      <c r="A58" s="7"/>
      <c r="B58" s="34" t="s">
        <v>32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</row>
    <row r="59" spans="1:63" ht="13.5" customHeight="1">
      <c r="A59" s="7"/>
      <c r="B59" s="34" t="s">
        <v>49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</row>
    <row r="60" spans="1:63" ht="13.5" customHeight="1">
      <c r="A60" s="7"/>
      <c r="B60" s="34" t="s">
        <v>33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49">
        <v>0</v>
      </c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</row>
    <row r="61" spans="1:63" ht="13.5" customHeight="1">
      <c r="A61" s="7"/>
      <c r="B61" s="34" t="s">
        <v>34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64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</row>
    <row r="62" spans="1:63" ht="13.5" customHeight="1">
      <c r="A62" s="7"/>
      <c r="B62" s="34" t="s">
        <v>35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</row>
    <row r="63" spans="1:63" ht="25.5" customHeight="1">
      <c r="A63" s="7"/>
      <c r="B63" s="32" t="s">
        <v>36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</row>
    <row r="64" spans="1:63" ht="12.75">
      <c r="A64" s="7"/>
      <c r="B64" s="34" t="s">
        <v>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</row>
    <row r="65" spans="1:63" ht="42" customHeight="1" thickBot="1">
      <c r="A65" s="17"/>
      <c r="B65" s="43" t="s">
        <v>70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4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1:63" s="15" customFormat="1" ht="13.5" customHeight="1" thickTop="1">
      <c r="A66" s="16"/>
      <c r="B66" s="35" t="s">
        <v>37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65">
        <f>AW67+AW68+AW69</f>
        <v>0</v>
      </c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</row>
    <row r="67" spans="1:63" ht="13.5" customHeight="1">
      <c r="A67" s="7"/>
      <c r="B67" s="34" t="s">
        <v>38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</row>
    <row r="68" spans="1:63" ht="13.5" customHeight="1">
      <c r="A68" s="7"/>
      <c r="B68" s="34" t="s">
        <v>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</row>
    <row r="69" spans="1:63" ht="13.5" thickBot="1">
      <c r="A69" s="11"/>
      <c r="B69" s="36" t="s">
        <v>7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66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15" customFormat="1" ht="13.5" customHeight="1" thickTop="1">
      <c r="A70" s="16"/>
      <c r="B70" s="35" t="s">
        <v>40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65">
        <f>AW71+AW72+AW73+AW74+AW75+AW76</f>
        <v>0</v>
      </c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</row>
    <row r="71" spans="1:63" ht="13.5" customHeight="1">
      <c r="A71" s="7"/>
      <c r="B71" s="34" t="s">
        <v>41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64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</row>
    <row r="72" spans="1:63" ht="13.5" customHeight="1">
      <c r="A72" s="7"/>
      <c r="B72" s="34" t="s">
        <v>50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</row>
    <row r="73" spans="1:63" ht="13.5" customHeight="1">
      <c r="A73" s="7"/>
      <c r="B73" s="34" t="s">
        <v>42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</row>
    <row r="74" spans="1:63" ht="13.5" customHeight="1">
      <c r="A74" s="7"/>
      <c r="B74" s="34" t="s">
        <v>43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</row>
    <row r="75" spans="1:63" ht="25.5" customHeight="1">
      <c r="A75" s="7"/>
      <c r="B75" s="32" t="s">
        <v>44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</row>
    <row r="76" spans="1:63" ht="17.25" customHeight="1" thickBot="1">
      <c r="A76" s="8"/>
      <c r="B76" s="45" t="s">
        <v>7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6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</row>
    <row r="77" spans="1:74" s="2" customFormat="1" ht="15.75" customHeight="1" thickBot="1">
      <c r="A77" s="109" t="s">
        <v>45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V77" s="23"/>
    </row>
    <row r="78" spans="1:63" ht="13.5" thickTop="1">
      <c r="A78" s="6"/>
      <c r="B78" s="59" t="s">
        <v>77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60">
        <v>5.8595</v>
      </c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</row>
    <row r="79" spans="1:63" ht="25.5" customHeight="1">
      <c r="A79" s="7"/>
      <c r="B79" s="58" t="s">
        <v>46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37">
        <v>0.3</v>
      </c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</row>
    <row r="80" spans="1:63" ht="15" customHeight="1">
      <c r="A80" s="7"/>
      <c r="B80" s="57" t="s">
        <v>47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8">
        <f>AW20/AW79/12</f>
        <v>19.25</v>
      </c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</row>
    <row r="81" spans="1:63" s="15" customFormat="1" ht="15" customHeight="1">
      <c r="A81" s="18"/>
      <c r="B81" s="62" t="s">
        <v>64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40">
        <v>2</v>
      </c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</row>
    <row r="82" spans="1:63" s="15" customFormat="1" ht="25.5" customHeight="1">
      <c r="A82" s="18"/>
      <c r="B82" s="41" t="s">
        <v>65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2"/>
      <c r="AW82" s="40">
        <f>SUM(AW83:BK89)</f>
        <v>2</v>
      </c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</row>
    <row r="83" spans="1:63" ht="15" customHeight="1">
      <c r="A83" s="7"/>
      <c r="B83" s="38" t="s">
        <v>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</row>
    <row r="84" spans="1:63" ht="27" customHeight="1">
      <c r="A84" s="7"/>
      <c r="B84" s="29" t="s">
        <v>53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1:63" ht="15" customHeight="1">
      <c r="A85" s="7"/>
      <c r="B85" s="29" t="s">
        <v>54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37">
        <v>2</v>
      </c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</row>
    <row r="86" spans="1:63" ht="15" customHeight="1">
      <c r="A86" s="7"/>
      <c r="B86" s="29" t="s">
        <v>55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</row>
    <row r="87" spans="1:63" ht="15" customHeight="1">
      <c r="A87" s="7"/>
      <c r="B87" s="29" t="s">
        <v>56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</row>
    <row r="88" spans="1:63" ht="15" customHeight="1">
      <c r="A88" s="7"/>
      <c r="B88" s="29" t="s">
        <v>57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</row>
    <row r="89" spans="1:63" ht="15" customHeight="1" thickBot="1">
      <c r="A89" s="8"/>
      <c r="B89" s="28" t="s">
        <v>58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</row>
    <row r="90" spans="1:63" ht="25.5" customHeight="1" thickBot="1">
      <c r="A90" s="19"/>
      <c r="B90" s="61" t="s">
        <v>75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56">
        <v>0</v>
      </c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</row>
    <row r="91" ht="3" customHeight="1"/>
    <row r="92" spans="1:6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4" ht="9" customHeight="1"/>
    <row r="95" ht="9" customHeight="1"/>
    <row r="97" ht="14.25">
      <c r="AG97" s="24"/>
    </row>
  </sheetData>
  <sheetProtection/>
  <mergeCells count="168">
    <mergeCell ref="AW12:BK12"/>
    <mergeCell ref="AW8:BK9"/>
    <mergeCell ref="AW7:BK7"/>
    <mergeCell ref="B10:AV10"/>
    <mergeCell ref="AW11:BK11"/>
    <mergeCell ref="B11:AV11"/>
    <mergeCell ref="A7:AV7"/>
    <mergeCell ref="B8:AV8"/>
    <mergeCell ref="B9:AV9"/>
    <mergeCell ref="AW14:BK14"/>
    <mergeCell ref="B15:AV15"/>
    <mergeCell ref="AW15:BK15"/>
    <mergeCell ref="B14:AV14"/>
    <mergeCell ref="B13:AV13"/>
    <mergeCell ref="AW13:BK13"/>
    <mergeCell ref="AW10:BK10"/>
    <mergeCell ref="B12:AV12"/>
    <mergeCell ref="B61:AV61"/>
    <mergeCell ref="AW61:BK61"/>
    <mergeCell ref="B17:AV17"/>
    <mergeCell ref="AW17:BK17"/>
    <mergeCell ref="AW16:BK16"/>
    <mergeCell ref="B18:AV18"/>
    <mergeCell ref="AW18:BK18"/>
    <mergeCell ref="B21:AV21"/>
    <mergeCell ref="AW21:BK21"/>
    <mergeCell ref="B16:AV16"/>
    <mergeCell ref="AW33:BK33"/>
    <mergeCell ref="B20:AV20"/>
    <mergeCell ref="AW19:BK19"/>
    <mergeCell ref="B23:AV23"/>
    <mergeCell ref="AW23:BK23"/>
    <mergeCell ref="AW24:BK24"/>
    <mergeCell ref="AW25:BK25"/>
    <mergeCell ref="AW28:BK28"/>
    <mergeCell ref="AW20:BK20"/>
    <mergeCell ref="B60:AV60"/>
    <mergeCell ref="AW60:BK60"/>
    <mergeCell ref="B22:AV22"/>
    <mergeCell ref="AW22:BK22"/>
    <mergeCell ref="AW29:BK29"/>
    <mergeCell ref="B32:AV32"/>
    <mergeCell ref="AW32:BK32"/>
    <mergeCell ref="AW26:BK26"/>
    <mergeCell ref="AW27:BK27"/>
    <mergeCell ref="AW30:BK30"/>
    <mergeCell ref="AW35:BK35"/>
    <mergeCell ref="B37:AV37"/>
    <mergeCell ref="AW37:BK37"/>
    <mergeCell ref="B31:AV31"/>
    <mergeCell ref="AW31:BK31"/>
    <mergeCell ref="B36:AV36"/>
    <mergeCell ref="AW36:BK36"/>
    <mergeCell ref="AW34:BK34"/>
    <mergeCell ref="AW38:BK38"/>
    <mergeCell ref="B41:AV41"/>
    <mergeCell ref="AW41:BK41"/>
    <mergeCell ref="AW59:BK59"/>
    <mergeCell ref="B39:AV39"/>
    <mergeCell ref="AW39:BK39"/>
    <mergeCell ref="B38:AV38"/>
    <mergeCell ref="AW42:BK42"/>
    <mergeCell ref="B46:AV46"/>
    <mergeCell ref="AW46:BK46"/>
    <mergeCell ref="B45:AV45"/>
    <mergeCell ref="AW40:BK40"/>
    <mergeCell ref="B44:AV44"/>
    <mergeCell ref="AW44:BK44"/>
    <mergeCell ref="B42:AV42"/>
    <mergeCell ref="AW50:BK50"/>
    <mergeCell ref="B49:AV49"/>
    <mergeCell ref="AW45:BK45"/>
    <mergeCell ref="B48:AV48"/>
    <mergeCell ref="AW48:BK48"/>
    <mergeCell ref="B47:AV47"/>
    <mergeCell ref="AW58:BK58"/>
    <mergeCell ref="B57:AV57"/>
    <mergeCell ref="B34:AV34"/>
    <mergeCell ref="B56:AV56"/>
    <mergeCell ref="AW56:BK56"/>
    <mergeCell ref="B53:AV53"/>
    <mergeCell ref="AW51:BK51"/>
    <mergeCell ref="AW55:BK55"/>
    <mergeCell ref="AW57:BK57"/>
    <mergeCell ref="AW49:BK49"/>
    <mergeCell ref="B62:AV62"/>
    <mergeCell ref="B30:AV30"/>
    <mergeCell ref="B33:AV33"/>
    <mergeCell ref="B59:AV59"/>
    <mergeCell ref="B27:AV27"/>
    <mergeCell ref="B58:AV58"/>
    <mergeCell ref="B50:AV50"/>
    <mergeCell ref="B35:AV35"/>
    <mergeCell ref="AW43:BK43"/>
    <mergeCell ref="B67:AV67"/>
    <mergeCell ref="AW67:BK67"/>
    <mergeCell ref="B66:AV66"/>
    <mergeCell ref="AW66:BK66"/>
    <mergeCell ref="B64:AV64"/>
    <mergeCell ref="AW63:BK63"/>
    <mergeCell ref="AW64:BK64"/>
    <mergeCell ref="AW81:BK81"/>
    <mergeCell ref="B70:AV70"/>
    <mergeCell ref="AW70:BK70"/>
    <mergeCell ref="B72:AV72"/>
    <mergeCell ref="B71:AV71"/>
    <mergeCell ref="B69:AV69"/>
    <mergeCell ref="AW69:BK69"/>
    <mergeCell ref="A77:BK77"/>
    <mergeCell ref="B68:AV68"/>
    <mergeCell ref="AW68:BK68"/>
    <mergeCell ref="B75:AV75"/>
    <mergeCell ref="B73:AV73"/>
    <mergeCell ref="AW73:BK73"/>
    <mergeCell ref="AW72:BK72"/>
    <mergeCell ref="AW71:BK71"/>
    <mergeCell ref="B74:AV74"/>
    <mergeCell ref="AW74:BK74"/>
    <mergeCell ref="AW90:BK90"/>
    <mergeCell ref="B80:AV80"/>
    <mergeCell ref="AW80:BK80"/>
    <mergeCell ref="B79:AV79"/>
    <mergeCell ref="AW79:BK79"/>
    <mergeCell ref="B78:AV78"/>
    <mergeCell ref="AW78:BK78"/>
    <mergeCell ref="B90:AV90"/>
    <mergeCell ref="B81:AV81"/>
    <mergeCell ref="AW89:BK89"/>
    <mergeCell ref="AW54:BK54"/>
    <mergeCell ref="AW53:BK53"/>
    <mergeCell ref="A5:BK5"/>
    <mergeCell ref="AB4:BK4"/>
    <mergeCell ref="B43:AV43"/>
    <mergeCell ref="B19:AV19"/>
    <mergeCell ref="B28:AV28"/>
    <mergeCell ref="AW52:BK52"/>
    <mergeCell ref="AW47:BK47"/>
    <mergeCell ref="B54:AV54"/>
    <mergeCell ref="AW62:BK62"/>
    <mergeCell ref="AW85:BK85"/>
    <mergeCell ref="AW65:BK65"/>
    <mergeCell ref="B63:AV63"/>
    <mergeCell ref="AW82:BK82"/>
    <mergeCell ref="B82:AV82"/>
    <mergeCell ref="B65:AV65"/>
    <mergeCell ref="B76:AV76"/>
    <mergeCell ref="AW76:BK76"/>
    <mergeCell ref="AW75:BK75"/>
    <mergeCell ref="AW88:BK88"/>
    <mergeCell ref="B83:AV83"/>
    <mergeCell ref="AW87:BK87"/>
    <mergeCell ref="AW86:BK86"/>
    <mergeCell ref="AW84:BK84"/>
    <mergeCell ref="AW83:BK83"/>
    <mergeCell ref="B84:AV84"/>
    <mergeCell ref="B85:AV85"/>
    <mergeCell ref="B86:AV86"/>
    <mergeCell ref="B87:AV87"/>
    <mergeCell ref="B89:AV89"/>
    <mergeCell ref="B88:AV88"/>
    <mergeCell ref="B55:AV55"/>
    <mergeCell ref="B40:AV40"/>
    <mergeCell ref="B24:AV24"/>
    <mergeCell ref="B52:AV52"/>
    <mergeCell ref="B51:AV51"/>
    <mergeCell ref="B29:AV29"/>
    <mergeCell ref="B26:AV26"/>
    <mergeCell ref="B25:AV25"/>
  </mergeCells>
  <printOptions/>
  <pageMargins left="0.7874015748031497" right="0.31496062992125984" top="0.3937007874015748" bottom="0.3937007874015748" header="0.1968503937007874" footer="0.1968503937007874"/>
  <pageSetup fitToHeight="0" fitToWidth="0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V97"/>
  <sheetViews>
    <sheetView zoomScaleSheetLayoutView="100" workbookViewId="0" topLeftCell="A1">
      <selection activeCell="A1" sqref="A1:IV16384"/>
    </sheetView>
  </sheetViews>
  <sheetFormatPr defaultColWidth="0.875" defaultRowHeight="12.75"/>
  <cols>
    <col min="1" max="1" width="1.37890625" style="1" customWidth="1"/>
    <col min="2" max="23" width="0.875" style="1" customWidth="1"/>
    <col min="24" max="24" width="3.625" style="1" customWidth="1"/>
    <col min="25" max="25" width="5.375" style="1" customWidth="1"/>
    <col min="26" max="26" width="5.75390625" style="1" customWidth="1"/>
    <col min="27" max="42" width="0.875" style="1" customWidth="1"/>
    <col min="43" max="43" width="1.12109375" style="1" customWidth="1"/>
    <col min="44" max="47" width="0.875" style="1" customWidth="1"/>
    <col min="48" max="48" width="1.00390625" style="1" customWidth="1"/>
    <col min="49" max="59" width="0.875" style="1" customWidth="1"/>
    <col min="60" max="60" width="3.375" style="1" customWidth="1"/>
    <col min="61" max="73" width="0.875" style="1" customWidth="1"/>
    <col min="74" max="74" width="0.74609375" style="1" customWidth="1"/>
    <col min="75" max="16384" width="0.875" style="1" customWidth="1"/>
  </cols>
  <sheetData>
    <row r="1" s="12" customFormat="1" ht="10.5"/>
    <row r="2" s="12" customFormat="1" ht="17.25" customHeight="1"/>
    <row r="3" spans="2:63" s="13" customFormat="1" ht="15.75" customHeight="1">
      <c r="B3" s="26" t="s">
        <v>74</v>
      </c>
      <c r="AC3" s="25"/>
      <c r="AD3" s="25"/>
      <c r="AE3" s="25"/>
      <c r="AF3" s="25"/>
      <c r="AG3" s="25" t="s">
        <v>71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s="4" customFormat="1" ht="12.75" customHeight="1">
      <c r="A4" s="9"/>
      <c r="AB4" s="51" t="s">
        <v>15</v>
      </c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</row>
    <row r="5" spans="1:63" s="5" customFormat="1" ht="13.5" customHeight="1">
      <c r="A5" s="50" t="s">
        <v>59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="3" customFormat="1" ht="17.25" customHeight="1" thickBot="1"/>
    <row r="7" spans="1:63" ht="71.25" customHeight="1" thickBot="1">
      <c r="A7" s="121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17" t="s">
        <v>79</v>
      </c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9"/>
    </row>
    <row r="8" spans="1:63" ht="15" customHeight="1">
      <c r="A8" s="21"/>
      <c r="B8" s="100" t="s">
        <v>51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1"/>
      <c r="AW8" s="111">
        <f>AW10</f>
        <v>8.880664</v>
      </c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3"/>
    </row>
    <row r="9" spans="1:73" ht="15" customHeight="1">
      <c r="A9" s="20"/>
      <c r="B9" s="102" t="s">
        <v>78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14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6"/>
      <c r="BU9" s="22"/>
    </row>
    <row r="10" spans="1:63" ht="27.75" customHeight="1">
      <c r="A10" s="7"/>
      <c r="B10" s="58" t="s"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120"/>
      <c r="AW10" s="106">
        <f>SUM(AW11:BK18)</f>
        <v>8.880664</v>
      </c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8"/>
    </row>
    <row r="11" spans="1:63" ht="15" customHeight="1">
      <c r="A11" s="7"/>
      <c r="B11" s="38" t="s">
        <v>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78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6"/>
    </row>
    <row r="12" spans="1:63" ht="15" customHeight="1">
      <c r="A12" s="7"/>
      <c r="B12" s="29" t="s">
        <v>53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78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6"/>
    </row>
    <row r="13" spans="1:63" ht="15" customHeight="1">
      <c r="A13" s="7"/>
      <c r="B13" s="29" t="s">
        <v>80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123">
        <v>8.880664</v>
      </c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5"/>
    </row>
    <row r="14" spans="1:63" ht="15" customHeight="1">
      <c r="A14" s="7"/>
      <c r="B14" s="29" t="s">
        <v>55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78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6"/>
    </row>
    <row r="15" spans="1:63" ht="15" customHeight="1">
      <c r="A15" s="7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78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6"/>
    </row>
    <row r="16" spans="1:63" ht="15" customHeight="1">
      <c r="A16" s="7"/>
      <c r="B16" s="29" t="s">
        <v>57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78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</row>
    <row r="17" spans="1:63" ht="15" customHeight="1">
      <c r="A17" s="7"/>
      <c r="B17" s="29" t="s">
        <v>58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78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</row>
    <row r="18" spans="1:63" ht="15" customHeight="1" thickBot="1">
      <c r="A18" s="7"/>
      <c r="B18" s="29" t="s">
        <v>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78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6"/>
    </row>
    <row r="19" spans="1:63" s="15" customFormat="1" ht="43.5" customHeight="1" thickBot="1" thickTop="1">
      <c r="A19" s="27"/>
      <c r="B19" s="52" t="s">
        <v>76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3"/>
      <c r="AW19" s="91">
        <f>AW20+AW21+AW22+AW27+AW29+AW70</f>
        <v>3388.2809920000004</v>
      </c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</row>
    <row r="20" spans="1:63" s="15" customFormat="1" ht="15" customHeight="1" thickBot="1" thickTop="1">
      <c r="A20" s="14"/>
      <c r="B20" s="90" t="s">
        <v>81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126">
        <v>63.096</v>
      </c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8"/>
    </row>
    <row r="21" spans="1:63" s="15" customFormat="1" ht="15" customHeight="1" thickBot="1" thickTop="1">
      <c r="A21" s="14"/>
      <c r="B21" s="90" t="s">
        <v>67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7">
        <f>AW20*0.302</f>
        <v>19.054992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9"/>
    </row>
    <row r="22" spans="1:63" s="15" customFormat="1" ht="15" customHeight="1" thickTop="1">
      <c r="A22" s="16"/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79">
        <f>AW23+AW24+AW25+AW26</f>
        <v>16.1</v>
      </c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</row>
    <row r="23" spans="1:63" ht="15" customHeight="1">
      <c r="A23" s="7"/>
      <c r="B23" s="34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78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6"/>
    </row>
    <row r="24" spans="1:63" ht="15" customHeight="1">
      <c r="A24" s="7"/>
      <c r="B24" s="34" t="s">
        <v>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129">
        <v>16.1</v>
      </c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</row>
    <row r="25" spans="1:63" ht="15" customHeight="1">
      <c r="A25" s="7"/>
      <c r="B25" s="32" t="s">
        <v>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78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6"/>
    </row>
    <row r="26" spans="1:63" ht="13.5" thickBot="1">
      <c r="A26" s="11"/>
      <c r="B26" s="36" t="s">
        <v>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87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9"/>
    </row>
    <row r="27" spans="1:63" s="15" customFormat="1" ht="15" customHeight="1" thickTop="1">
      <c r="A27" s="16"/>
      <c r="B27" s="35" t="s">
        <v>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79">
        <f>AW28</f>
        <v>0</v>
      </c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</row>
    <row r="28" spans="1:63" ht="27" customHeight="1" thickBot="1">
      <c r="A28" s="11"/>
      <c r="B28" s="54" t="s">
        <v>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5"/>
      <c r="AW28" s="87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9"/>
    </row>
    <row r="29" spans="1:63" s="15" customFormat="1" ht="15" customHeight="1" thickTop="1">
      <c r="A29" s="16"/>
      <c r="B29" s="35" t="s">
        <v>68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82">
        <f>AW30+AW38+AW42+AW47+AW56+AW57</f>
        <v>3280.75</v>
      </c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4"/>
    </row>
    <row r="30" spans="1:63" ht="15" customHeight="1">
      <c r="A30" s="7"/>
      <c r="B30" s="38" t="s">
        <v>10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68"/>
      <c r="AW30" s="74">
        <f>AW31+AW32+AW36</f>
        <v>3059.29</v>
      </c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6"/>
    </row>
    <row r="31" spans="1:63" ht="15" customHeight="1">
      <c r="A31" s="7"/>
      <c r="B31" s="34" t="s">
        <v>48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74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6"/>
    </row>
    <row r="32" spans="1:63" ht="15" customHeight="1">
      <c r="A32" s="7"/>
      <c r="B32" s="34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74">
        <f>AW33+AW34+AW35</f>
        <v>3059.29</v>
      </c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6"/>
    </row>
    <row r="33" spans="1:63" ht="25.5" customHeight="1">
      <c r="A33" s="7"/>
      <c r="B33" s="30" t="s">
        <v>60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78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6"/>
    </row>
    <row r="34" spans="1:63" ht="38.25" customHeight="1">
      <c r="A34" s="7"/>
      <c r="B34" s="30" t="s">
        <v>69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78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6"/>
    </row>
    <row r="35" spans="1:63" ht="13.5" customHeight="1">
      <c r="A35" s="7"/>
      <c r="B35" s="69" t="s">
        <v>12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132">
        <f>469.97+2589.32</f>
        <v>3059.29</v>
      </c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4"/>
    </row>
    <row r="36" spans="1:63" ht="12.75">
      <c r="A36" s="6"/>
      <c r="B36" s="77" t="s">
        <v>13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</row>
    <row r="37" spans="1:63" ht="13.5" customHeight="1">
      <c r="A37" s="7"/>
      <c r="B37" s="69" t="s">
        <v>14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</row>
    <row r="38" spans="1:63" ht="13.5" customHeight="1">
      <c r="A38" s="7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48">
        <f>AW39+AW40+AW41</f>
        <v>19.8</v>
      </c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</row>
    <row r="39" spans="1:63" ht="13.5" customHeight="1">
      <c r="A39" s="7"/>
      <c r="B39" s="32" t="s">
        <v>17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</row>
    <row r="40" spans="1:63" ht="26.25" customHeight="1">
      <c r="A40" s="7"/>
      <c r="B40" s="32" t="s">
        <v>18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135">
        <f>9.9*2</f>
        <v>19.8</v>
      </c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</row>
    <row r="41" spans="1:63" ht="13.5" customHeight="1">
      <c r="A41" s="7"/>
      <c r="B41" s="32" t="s">
        <v>19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1:63" ht="12.75">
      <c r="A42" s="7"/>
      <c r="B42" s="58" t="s">
        <v>52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37">
        <f>SUM(AW43:BK46)</f>
        <v>0</v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</row>
    <row r="43" spans="1:63" ht="13.5" customHeight="1">
      <c r="A43" s="7"/>
      <c r="B43" s="32" t="s">
        <v>61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</row>
    <row r="44" spans="1:63" ht="13.5" customHeight="1">
      <c r="A44" s="7"/>
      <c r="B44" s="32" t="s">
        <v>20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</row>
    <row r="45" spans="1:63" ht="13.5" customHeight="1">
      <c r="A45" s="7"/>
      <c r="B45" s="32" t="s">
        <v>21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1:63" ht="13.5" customHeight="1">
      <c r="A46" s="7"/>
      <c r="B46" s="32" t="s">
        <v>22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1:63" ht="13.5" customHeight="1">
      <c r="A47" s="7"/>
      <c r="B47" s="57" t="s">
        <v>23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48">
        <f>SUM(AW48:BK52)</f>
        <v>201.66</v>
      </c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</row>
    <row r="48" spans="1:63" ht="13.5" customHeight="1">
      <c r="A48" s="7"/>
      <c r="B48" s="34" t="s">
        <v>24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49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</row>
    <row r="49" spans="1:63" ht="13.5" customHeight="1">
      <c r="A49" s="7"/>
      <c r="B49" s="34" t="s">
        <v>25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</row>
    <row r="50" spans="1:63" ht="13.5" customHeight="1">
      <c r="A50" s="7"/>
      <c r="B50" s="34" t="s">
        <v>26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48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</row>
    <row r="51" spans="1:63" ht="13.5" customHeight="1">
      <c r="A51" s="7"/>
      <c r="B51" s="34" t="s">
        <v>27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</row>
    <row r="52" spans="1:63" ht="13.5" customHeight="1">
      <c r="A52" s="7"/>
      <c r="B52" s="34" t="s">
        <v>28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48">
        <f>SUM(AW53:BK55)</f>
        <v>201.66</v>
      </c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</row>
    <row r="53" spans="1:63" ht="25.5" customHeight="1">
      <c r="A53" s="7"/>
      <c r="B53" s="30" t="s">
        <v>29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136">
        <f>107.57+88.5+5.59</f>
        <v>201.66</v>
      </c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</row>
    <row r="54" spans="1:63" ht="25.5" customHeight="1">
      <c r="A54" s="7"/>
      <c r="B54" s="30" t="s">
        <v>62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1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</row>
    <row r="55" spans="1:63" ht="12.75">
      <c r="A55" s="7"/>
      <c r="B55" s="30" t="s">
        <v>63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1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</row>
    <row r="56" spans="1:63" ht="13.5" customHeight="1">
      <c r="A56" s="7"/>
      <c r="B56" s="57" t="s">
        <v>30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</row>
    <row r="57" spans="1:63" ht="13.5" customHeight="1">
      <c r="A57" s="7"/>
      <c r="B57" s="57" t="s">
        <v>31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8">
        <f>SUM(AW58:BK64)</f>
        <v>0</v>
      </c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</row>
    <row r="58" spans="1:63" ht="13.5" customHeight="1">
      <c r="A58" s="7"/>
      <c r="B58" s="34" t="s">
        <v>32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</row>
    <row r="59" spans="1:63" ht="13.5" customHeight="1">
      <c r="A59" s="7"/>
      <c r="B59" s="34" t="s">
        <v>49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</row>
    <row r="60" spans="1:63" ht="13.5" customHeight="1">
      <c r="A60" s="7"/>
      <c r="B60" s="34" t="s">
        <v>33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</row>
    <row r="61" spans="1:63" ht="13.5" customHeight="1">
      <c r="A61" s="7"/>
      <c r="B61" s="34" t="s">
        <v>34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64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</row>
    <row r="62" spans="1:63" ht="13.5" customHeight="1">
      <c r="A62" s="7"/>
      <c r="B62" s="34" t="s">
        <v>35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</row>
    <row r="63" spans="1:63" ht="25.5" customHeight="1">
      <c r="A63" s="7"/>
      <c r="B63" s="32" t="s">
        <v>36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</row>
    <row r="64" spans="1:63" ht="12.75">
      <c r="A64" s="7"/>
      <c r="B64" s="34" t="s">
        <v>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</row>
    <row r="65" spans="1:63" ht="42" customHeight="1" thickBot="1">
      <c r="A65" s="17"/>
      <c r="B65" s="43" t="s">
        <v>70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4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1:63" s="15" customFormat="1" ht="13.5" customHeight="1" thickTop="1">
      <c r="A66" s="16"/>
      <c r="B66" s="35" t="s">
        <v>37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65">
        <f>AW67+AW68+AW69</f>
        <v>0</v>
      </c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</row>
    <row r="67" spans="1:63" ht="13.5" customHeight="1">
      <c r="A67" s="7"/>
      <c r="B67" s="34" t="s">
        <v>38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</row>
    <row r="68" spans="1:63" ht="13.5" customHeight="1">
      <c r="A68" s="7"/>
      <c r="B68" s="34" t="s">
        <v>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</row>
    <row r="69" spans="1:63" ht="13.5" thickBot="1">
      <c r="A69" s="11"/>
      <c r="B69" s="36" t="s">
        <v>7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66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15" customFormat="1" ht="13.5" customHeight="1" thickTop="1">
      <c r="A70" s="16"/>
      <c r="B70" s="35" t="s">
        <v>40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65">
        <f>AW71+AW72+AW73+AW74+AW75+AW76</f>
        <v>9.28</v>
      </c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</row>
    <row r="71" spans="1:63" ht="13.5" customHeight="1">
      <c r="A71" s="7"/>
      <c r="B71" s="34" t="s">
        <v>41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64">
        <v>0.17</v>
      </c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</row>
    <row r="72" spans="1:63" ht="13.5" customHeight="1">
      <c r="A72" s="7"/>
      <c r="B72" s="34" t="s">
        <v>50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</row>
    <row r="73" spans="1:63" ht="13.5" customHeight="1">
      <c r="A73" s="7"/>
      <c r="B73" s="34" t="s">
        <v>42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</row>
    <row r="74" spans="1:63" ht="13.5" customHeight="1">
      <c r="A74" s="7"/>
      <c r="B74" s="34" t="s">
        <v>43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</row>
    <row r="75" spans="1:63" ht="25.5" customHeight="1">
      <c r="A75" s="7"/>
      <c r="B75" s="32" t="s">
        <v>44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</row>
    <row r="76" spans="1:63" ht="13.5" thickBot="1">
      <c r="A76" s="8"/>
      <c r="B76" s="45" t="s">
        <v>7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6"/>
      <c r="AW76" s="47">
        <v>9.11</v>
      </c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</row>
    <row r="77" spans="1:74" s="2" customFormat="1" ht="15.75" customHeight="1" thickBot="1">
      <c r="A77" s="109" t="s">
        <v>45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V77" s="23"/>
    </row>
    <row r="78" spans="1:63" ht="13.5" thickTop="1">
      <c r="A78" s="6"/>
      <c r="B78" s="59" t="s">
        <v>77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60">
        <v>5.8595</v>
      </c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</row>
    <row r="79" spans="1:63" ht="25.5" customHeight="1">
      <c r="A79" s="7"/>
      <c r="B79" s="58" t="s">
        <v>46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37">
        <v>0.3</v>
      </c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</row>
    <row r="80" spans="1:63" ht="15" customHeight="1">
      <c r="A80" s="7"/>
      <c r="B80" s="57" t="s">
        <v>47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8">
        <f>AW20/AW79/12</f>
        <v>17.526666666666667</v>
      </c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</row>
    <row r="81" spans="1:63" s="15" customFormat="1" ht="15" customHeight="1">
      <c r="A81" s="18"/>
      <c r="B81" s="62" t="s">
        <v>64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40">
        <v>2</v>
      </c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</row>
    <row r="82" spans="1:63" s="15" customFormat="1" ht="25.5" customHeight="1">
      <c r="A82" s="18"/>
      <c r="B82" s="41" t="s">
        <v>65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2"/>
      <c r="AW82" s="40">
        <f>SUM(AW83:BK89)</f>
        <v>2</v>
      </c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</row>
    <row r="83" spans="1:63" ht="15" customHeight="1">
      <c r="A83" s="7"/>
      <c r="B83" s="38" t="s">
        <v>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</row>
    <row r="84" spans="1:63" ht="27" customHeight="1">
      <c r="A84" s="7"/>
      <c r="B84" s="29" t="s">
        <v>53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1:63" ht="15" customHeight="1">
      <c r="A85" s="7"/>
      <c r="B85" s="29" t="s">
        <v>54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37">
        <v>2</v>
      </c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</row>
    <row r="86" spans="1:63" ht="15" customHeight="1">
      <c r="A86" s="7"/>
      <c r="B86" s="29" t="s">
        <v>55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</row>
    <row r="87" spans="1:63" ht="15" customHeight="1">
      <c r="A87" s="7"/>
      <c r="B87" s="29" t="s">
        <v>56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</row>
    <row r="88" spans="1:63" ht="15" customHeight="1">
      <c r="A88" s="7"/>
      <c r="B88" s="29" t="s">
        <v>57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</row>
    <row r="89" spans="1:63" ht="15" customHeight="1" thickBot="1">
      <c r="A89" s="8"/>
      <c r="B89" s="28" t="s">
        <v>58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</row>
    <row r="90" spans="1:63" ht="25.5" customHeight="1" thickBot="1">
      <c r="A90" s="19"/>
      <c r="B90" s="61" t="s">
        <v>82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137">
        <f>826.33/1.2</f>
        <v>688.6083333333333</v>
      </c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</row>
    <row r="91" ht="3" customHeight="1"/>
    <row r="92" spans="1:6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3" ht="12.75">
      <c r="B93" s="1" t="s">
        <v>83</v>
      </c>
    </row>
    <row r="94" ht="9" customHeight="1"/>
    <row r="95" ht="9" customHeight="1"/>
    <row r="97" ht="14.25">
      <c r="AG97" s="24"/>
    </row>
  </sheetData>
  <sheetProtection/>
  <mergeCells count="168">
    <mergeCell ref="B89:AV89"/>
    <mergeCell ref="AW89:BK89"/>
    <mergeCell ref="B90:AV90"/>
    <mergeCell ref="AW90:BK90"/>
    <mergeCell ref="B86:AV86"/>
    <mergeCell ref="AW86:BK86"/>
    <mergeCell ref="B87:AV87"/>
    <mergeCell ref="AW87:BK87"/>
    <mergeCell ref="B88:AV88"/>
    <mergeCell ref="AW88:BK88"/>
    <mergeCell ref="B83:AV83"/>
    <mergeCell ref="AW83:BK83"/>
    <mergeCell ref="B84:AV84"/>
    <mergeCell ref="AW84:BK84"/>
    <mergeCell ref="B85:AV85"/>
    <mergeCell ref="AW85:BK85"/>
    <mergeCell ref="B80:AV80"/>
    <mergeCell ref="AW80:BK80"/>
    <mergeCell ref="B81:AV81"/>
    <mergeCell ref="AW81:BK81"/>
    <mergeCell ref="B82:AV82"/>
    <mergeCell ref="AW82:BK82"/>
    <mergeCell ref="B76:AV76"/>
    <mergeCell ref="AW76:BK76"/>
    <mergeCell ref="A77:BK77"/>
    <mergeCell ref="B78:AV78"/>
    <mergeCell ref="AW78:BK78"/>
    <mergeCell ref="B79:AV79"/>
    <mergeCell ref="AW79:BK79"/>
    <mergeCell ref="B73:AV73"/>
    <mergeCell ref="AW73:BK73"/>
    <mergeCell ref="B74:AV74"/>
    <mergeCell ref="AW74:BK74"/>
    <mergeCell ref="B75:AV75"/>
    <mergeCell ref="AW75:BK75"/>
    <mergeCell ref="B70:AV70"/>
    <mergeCell ref="AW70:BK70"/>
    <mergeCell ref="B71:AV71"/>
    <mergeCell ref="AW71:BK71"/>
    <mergeCell ref="B72:AV72"/>
    <mergeCell ref="AW72:BK72"/>
    <mergeCell ref="B67:AV67"/>
    <mergeCell ref="AW67:BK67"/>
    <mergeCell ref="B68:AV68"/>
    <mergeCell ref="AW68:BK68"/>
    <mergeCell ref="B69:AV69"/>
    <mergeCell ref="AW69:BK69"/>
    <mergeCell ref="B64:AV64"/>
    <mergeCell ref="AW64:BK64"/>
    <mergeCell ref="B65:AV65"/>
    <mergeCell ref="AW65:BK65"/>
    <mergeCell ref="B66:AV66"/>
    <mergeCell ref="AW66:BK66"/>
    <mergeCell ref="B61:AV61"/>
    <mergeCell ref="AW61:BK61"/>
    <mergeCell ref="B62:AV62"/>
    <mergeCell ref="AW62:BK62"/>
    <mergeCell ref="B63:AV63"/>
    <mergeCell ref="AW63:BK63"/>
    <mergeCell ref="B58:AV58"/>
    <mergeCell ref="AW58:BK58"/>
    <mergeCell ref="B59:AV59"/>
    <mergeCell ref="AW59:BK59"/>
    <mergeCell ref="B60:AV60"/>
    <mergeCell ref="AW60:BK60"/>
    <mergeCell ref="B55:AV55"/>
    <mergeCell ref="AW55:BK55"/>
    <mergeCell ref="B56:AV56"/>
    <mergeCell ref="AW56:BK56"/>
    <mergeCell ref="B57:AV57"/>
    <mergeCell ref="AW57:BK57"/>
    <mergeCell ref="B52:AV52"/>
    <mergeCell ref="AW52:BK52"/>
    <mergeCell ref="B53:AV53"/>
    <mergeCell ref="AW53:BK53"/>
    <mergeCell ref="B54:AV54"/>
    <mergeCell ref="AW54:BK54"/>
    <mergeCell ref="B49:AV49"/>
    <mergeCell ref="AW49:BK49"/>
    <mergeCell ref="B50:AV50"/>
    <mergeCell ref="AW50:BK50"/>
    <mergeCell ref="B51:AV51"/>
    <mergeCell ref="AW51:BK51"/>
    <mergeCell ref="B46:AV46"/>
    <mergeCell ref="AW46:BK46"/>
    <mergeCell ref="B47:AV47"/>
    <mergeCell ref="AW47:BK47"/>
    <mergeCell ref="B48:AV48"/>
    <mergeCell ref="AW48:BK48"/>
    <mergeCell ref="B43:AV43"/>
    <mergeCell ref="AW43:BK43"/>
    <mergeCell ref="B44:AV44"/>
    <mergeCell ref="AW44:BK44"/>
    <mergeCell ref="B45:AV45"/>
    <mergeCell ref="AW45:BK45"/>
    <mergeCell ref="B40:AV40"/>
    <mergeCell ref="AW40:BK40"/>
    <mergeCell ref="B41:AV41"/>
    <mergeCell ref="AW41:BK41"/>
    <mergeCell ref="B42:AV42"/>
    <mergeCell ref="AW42:BK42"/>
    <mergeCell ref="B37:AV37"/>
    <mergeCell ref="AW37:BK37"/>
    <mergeCell ref="B38:AV38"/>
    <mergeCell ref="AW38:BK38"/>
    <mergeCell ref="B39:AV39"/>
    <mergeCell ref="AW39:BK39"/>
    <mergeCell ref="B34:AV34"/>
    <mergeCell ref="AW34:BK34"/>
    <mergeCell ref="B35:AV35"/>
    <mergeCell ref="AW35:BK35"/>
    <mergeCell ref="B36:AV36"/>
    <mergeCell ref="AW36:BK36"/>
    <mergeCell ref="B31:AV31"/>
    <mergeCell ref="AW31:BK31"/>
    <mergeCell ref="B32:AV32"/>
    <mergeCell ref="AW32:BK32"/>
    <mergeCell ref="B33:AV33"/>
    <mergeCell ref="AW33:BK33"/>
    <mergeCell ref="B28:AV28"/>
    <mergeCell ref="AW28:BK28"/>
    <mergeCell ref="B29:AV29"/>
    <mergeCell ref="AW29:BK29"/>
    <mergeCell ref="B30:AV30"/>
    <mergeCell ref="AW30:BK30"/>
    <mergeCell ref="B25:AV25"/>
    <mergeCell ref="AW25:BK25"/>
    <mergeCell ref="B26:AV26"/>
    <mergeCell ref="AW26:BK26"/>
    <mergeCell ref="B27:AV27"/>
    <mergeCell ref="AW27:BK27"/>
    <mergeCell ref="B22:AV22"/>
    <mergeCell ref="AW22:BK22"/>
    <mergeCell ref="B23:AV23"/>
    <mergeCell ref="AW23:BK23"/>
    <mergeCell ref="B24:AV24"/>
    <mergeCell ref="AW24:BK24"/>
    <mergeCell ref="B19:AV19"/>
    <mergeCell ref="AW19:BK19"/>
    <mergeCell ref="B20:AV20"/>
    <mergeCell ref="AW20:BK20"/>
    <mergeCell ref="B21:AV21"/>
    <mergeCell ref="AW21:BK21"/>
    <mergeCell ref="B16:AV16"/>
    <mergeCell ref="AW16:BK16"/>
    <mergeCell ref="B17:AV17"/>
    <mergeCell ref="AW17:BK17"/>
    <mergeCell ref="B18:AV18"/>
    <mergeCell ref="AW18:BK18"/>
    <mergeCell ref="B13:AV13"/>
    <mergeCell ref="AW13:BK13"/>
    <mergeCell ref="B14:AV14"/>
    <mergeCell ref="AW14:BK14"/>
    <mergeCell ref="B15:AV15"/>
    <mergeCell ref="AW15:BK15"/>
    <mergeCell ref="B10:AV10"/>
    <mergeCell ref="AW10:BK10"/>
    <mergeCell ref="B11:AV11"/>
    <mergeCell ref="AW11:BK11"/>
    <mergeCell ref="B12:AV12"/>
    <mergeCell ref="AW12:BK12"/>
    <mergeCell ref="AB4:BK4"/>
    <mergeCell ref="A5:BK5"/>
    <mergeCell ref="A7:AV7"/>
    <mergeCell ref="AW7:BK7"/>
    <mergeCell ref="B8:AV8"/>
    <mergeCell ref="AW8:BK9"/>
    <mergeCell ref="B9:AV9"/>
  </mergeCells>
  <printOptions/>
  <pageMargins left="0.7874015748031497" right="0.31496062992125984" top="0.3937007874015748" bottom="0.3937007874015748" header="0.1968503937007874" footer="0.1968503937007874"/>
  <pageSetup fitToHeight="0" fitToWidth="0"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V97"/>
  <sheetViews>
    <sheetView zoomScalePageLayoutView="0" workbookViewId="0" topLeftCell="A28">
      <selection activeCell="AW53" sqref="AW53:BK53"/>
    </sheetView>
  </sheetViews>
  <sheetFormatPr defaultColWidth="0.875" defaultRowHeight="12.75"/>
  <cols>
    <col min="1" max="1" width="1.37890625" style="1" customWidth="1"/>
    <col min="2" max="23" width="0.875" style="1" customWidth="1"/>
    <col min="24" max="24" width="3.625" style="1" customWidth="1"/>
    <col min="25" max="25" width="5.375" style="1" customWidth="1"/>
    <col min="26" max="26" width="5.75390625" style="1" customWidth="1"/>
    <col min="27" max="42" width="0.875" style="1" customWidth="1"/>
    <col min="43" max="43" width="1.12109375" style="1" customWidth="1"/>
    <col min="44" max="47" width="0.875" style="1" customWidth="1"/>
    <col min="48" max="48" width="1.00390625" style="1" customWidth="1"/>
    <col min="49" max="59" width="0.875" style="1" customWidth="1"/>
    <col min="60" max="60" width="3.375" style="1" customWidth="1"/>
    <col min="61" max="73" width="0.875" style="1" customWidth="1"/>
    <col min="74" max="74" width="0.74609375" style="1" customWidth="1"/>
    <col min="75" max="16384" width="0.875" style="1" customWidth="1"/>
  </cols>
  <sheetData>
    <row r="1" s="12" customFormat="1" ht="10.5"/>
    <row r="2" s="12" customFormat="1" ht="17.25" customHeight="1"/>
    <row r="3" spans="2:63" s="13" customFormat="1" ht="15.75" customHeight="1">
      <c r="B3" s="26" t="s">
        <v>74</v>
      </c>
      <c r="AC3" s="25"/>
      <c r="AD3" s="25"/>
      <c r="AE3" s="25"/>
      <c r="AF3" s="25"/>
      <c r="AG3" s="25" t="s">
        <v>71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s="4" customFormat="1" ht="12.75" customHeight="1">
      <c r="A4" s="9"/>
      <c r="AB4" s="51" t="s">
        <v>15</v>
      </c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</row>
    <row r="5" spans="1:63" s="5" customFormat="1" ht="13.5" customHeight="1">
      <c r="A5" s="50" t="s">
        <v>59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="3" customFormat="1" ht="17.25" customHeight="1" thickBot="1"/>
    <row r="7" spans="1:63" ht="71.25" customHeight="1" thickBot="1">
      <c r="A7" s="121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17" t="s">
        <v>84</v>
      </c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9"/>
    </row>
    <row r="8" spans="1:63" ht="15" customHeight="1">
      <c r="A8" s="21"/>
      <c r="B8" s="100" t="s">
        <v>51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1"/>
      <c r="AW8" s="111">
        <f>AW10</f>
        <v>26.96365</v>
      </c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3"/>
    </row>
    <row r="9" spans="1:73" ht="15" customHeight="1">
      <c r="A9" s="20"/>
      <c r="B9" s="102" t="s">
        <v>78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14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6"/>
      <c r="BU9" s="22"/>
    </row>
    <row r="10" spans="1:63" ht="27.75" customHeight="1">
      <c r="A10" s="7"/>
      <c r="B10" s="58" t="s"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120"/>
      <c r="AW10" s="106">
        <f>SUM(AW11:BK18)</f>
        <v>26.96365</v>
      </c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8"/>
    </row>
    <row r="11" spans="1:63" ht="15" customHeight="1">
      <c r="A11" s="7"/>
      <c r="B11" s="38" t="s">
        <v>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78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6"/>
    </row>
    <row r="12" spans="1:63" ht="15" customHeight="1">
      <c r="A12" s="7"/>
      <c r="B12" s="29" t="s">
        <v>53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78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6"/>
    </row>
    <row r="13" spans="1:63" ht="15" customHeight="1">
      <c r="A13" s="7"/>
      <c r="B13" s="29" t="s">
        <v>80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123">
        <v>26.96365</v>
      </c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5"/>
    </row>
    <row r="14" spans="1:63" ht="15" customHeight="1">
      <c r="A14" s="7"/>
      <c r="B14" s="29" t="s">
        <v>55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78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6"/>
    </row>
    <row r="15" spans="1:63" ht="15" customHeight="1">
      <c r="A15" s="7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78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6"/>
    </row>
    <row r="16" spans="1:63" ht="15" customHeight="1">
      <c r="A16" s="7"/>
      <c r="B16" s="29" t="s">
        <v>57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78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</row>
    <row r="17" spans="1:63" ht="15" customHeight="1">
      <c r="A17" s="7"/>
      <c r="B17" s="29" t="s">
        <v>58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78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</row>
    <row r="18" spans="1:63" ht="15" customHeight="1" thickBot="1">
      <c r="A18" s="7"/>
      <c r="B18" s="29" t="s">
        <v>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78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6"/>
    </row>
    <row r="19" spans="1:63" s="15" customFormat="1" ht="43.5" customHeight="1" thickBot="1" thickTop="1">
      <c r="A19" s="27"/>
      <c r="B19" s="52" t="s">
        <v>76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3"/>
      <c r="AW19" s="91">
        <f>AW20+AW21+AW22+AW27+AW29+AW70</f>
        <v>5248.83249</v>
      </c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</row>
    <row r="20" spans="1:63" s="15" customFormat="1" ht="15" customHeight="1" thickBot="1" thickTop="1">
      <c r="A20" s="14"/>
      <c r="B20" s="90" t="s">
        <v>81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126">
        <v>53.77449</v>
      </c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8"/>
    </row>
    <row r="21" spans="1:63" s="15" customFormat="1" ht="15" customHeight="1" thickBot="1" thickTop="1">
      <c r="A21" s="14"/>
      <c r="B21" s="90" t="s">
        <v>67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7">
        <f>15.974+0.106</f>
        <v>16.080000000000002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9"/>
    </row>
    <row r="22" spans="1:63" s="15" customFormat="1" ht="15" customHeight="1" thickTop="1">
      <c r="A22" s="16"/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79">
        <f>AW23+AW24+AW25+AW26</f>
        <v>0</v>
      </c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</row>
    <row r="23" spans="1:63" ht="15" customHeight="1">
      <c r="A23" s="7"/>
      <c r="B23" s="34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78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6"/>
    </row>
    <row r="24" spans="1:63" ht="15" customHeight="1">
      <c r="A24" s="7"/>
      <c r="B24" s="34" t="s">
        <v>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129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</row>
    <row r="25" spans="1:63" ht="15" customHeight="1">
      <c r="A25" s="7"/>
      <c r="B25" s="32" t="s">
        <v>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78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6"/>
    </row>
    <row r="26" spans="1:63" ht="13.5" thickBot="1">
      <c r="A26" s="11"/>
      <c r="B26" s="36" t="s">
        <v>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87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9"/>
    </row>
    <row r="27" spans="1:63" s="15" customFormat="1" ht="15" customHeight="1" thickTop="1">
      <c r="A27" s="16"/>
      <c r="B27" s="35" t="s">
        <v>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79">
        <f>AW28</f>
        <v>0</v>
      </c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</row>
    <row r="28" spans="1:63" ht="27" customHeight="1" thickBot="1">
      <c r="A28" s="11"/>
      <c r="B28" s="54" t="s">
        <v>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5"/>
      <c r="AW28" s="87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9"/>
    </row>
    <row r="29" spans="1:63" s="15" customFormat="1" ht="15" customHeight="1" thickTop="1">
      <c r="A29" s="16"/>
      <c r="B29" s="35" t="s">
        <v>68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82">
        <f>AW30+AW38+AW42+AW47+AW56+AW57</f>
        <v>5093.598</v>
      </c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4"/>
    </row>
    <row r="30" spans="1:63" ht="15" customHeight="1">
      <c r="A30" s="7"/>
      <c r="B30" s="38" t="s">
        <v>10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68"/>
      <c r="AW30" s="74">
        <f>AW31+AW32+AW36</f>
        <v>4853.94</v>
      </c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6"/>
    </row>
    <row r="31" spans="1:63" ht="15" customHeight="1">
      <c r="A31" s="7"/>
      <c r="B31" s="34" t="s">
        <v>48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74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6"/>
    </row>
    <row r="32" spans="1:63" ht="15" customHeight="1">
      <c r="A32" s="7"/>
      <c r="B32" s="34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74">
        <f>AW33+AW34+AW35</f>
        <v>4853.94</v>
      </c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6"/>
    </row>
    <row r="33" spans="1:63" ht="25.5" customHeight="1">
      <c r="A33" s="7"/>
      <c r="B33" s="30" t="s">
        <v>60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78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6"/>
    </row>
    <row r="34" spans="1:63" ht="38.25" customHeight="1">
      <c r="A34" s="7"/>
      <c r="B34" s="30" t="s">
        <v>69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78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6"/>
    </row>
    <row r="35" spans="1:63" ht="13.5" customHeight="1">
      <c r="A35" s="7"/>
      <c r="B35" s="69" t="s">
        <v>12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132">
        <v>4853.94</v>
      </c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4"/>
    </row>
    <row r="36" spans="1:63" ht="12.75">
      <c r="A36" s="6"/>
      <c r="B36" s="77" t="s">
        <v>13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</row>
    <row r="37" spans="1:63" ht="13.5" customHeight="1">
      <c r="A37" s="7"/>
      <c r="B37" s="69" t="s">
        <v>14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</row>
    <row r="38" spans="1:63" ht="13.5" customHeight="1">
      <c r="A38" s="7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48">
        <f>AW39+AW40+AW41</f>
        <v>2.77</v>
      </c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</row>
    <row r="39" spans="1:63" ht="13.5" customHeight="1">
      <c r="A39" s="7"/>
      <c r="B39" s="32" t="s">
        <v>17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</row>
    <row r="40" spans="1:63" ht="26.25" customHeight="1">
      <c r="A40" s="7"/>
      <c r="B40" s="32" t="s">
        <v>18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135">
        <v>2.77</v>
      </c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</row>
    <row r="41" spans="1:63" ht="13.5" customHeight="1">
      <c r="A41" s="7"/>
      <c r="B41" s="32" t="s">
        <v>19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1:63" ht="12.75">
      <c r="A42" s="7"/>
      <c r="B42" s="58" t="s">
        <v>52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37">
        <f>SUM(AW43:BK46)</f>
        <v>0</v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</row>
    <row r="43" spans="1:63" ht="13.5" customHeight="1">
      <c r="A43" s="7"/>
      <c r="B43" s="32" t="s">
        <v>61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</row>
    <row r="44" spans="1:63" ht="13.5" customHeight="1">
      <c r="A44" s="7"/>
      <c r="B44" s="32" t="s">
        <v>20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</row>
    <row r="45" spans="1:63" ht="13.5" customHeight="1">
      <c r="A45" s="7"/>
      <c r="B45" s="32" t="s">
        <v>21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1:63" ht="13.5" customHeight="1">
      <c r="A46" s="7"/>
      <c r="B46" s="32" t="s">
        <v>22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1:63" ht="13.5" customHeight="1">
      <c r="A47" s="7"/>
      <c r="B47" s="57" t="s">
        <v>23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48">
        <f>SUM(AW48:BK52)</f>
        <v>236.888</v>
      </c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</row>
    <row r="48" spans="1:63" ht="13.5" customHeight="1">
      <c r="A48" s="7"/>
      <c r="B48" s="34" t="s">
        <v>24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49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</row>
    <row r="49" spans="1:63" ht="13.5" customHeight="1">
      <c r="A49" s="7"/>
      <c r="B49" s="34" t="s">
        <v>25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</row>
    <row r="50" spans="1:63" ht="13.5" customHeight="1">
      <c r="A50" s="7"/>
      <c r="B50" s="34" t="s">
        <v>26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48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</row>
    <row r="51" spans="1:63" ht="13.5" customHeight="1">
      <c r="A51" s="7"/>
      <c r="B51" s="34" t="s">
        <v>27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</row>
    <row r="52" spans="1:63" ht="13.5" customHeight="1">
      <c r="A52" s="7"/>
      <c r="B52" s="34" t="s">
        <v>28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48">
        <f>SUM(AW53:BK55)</f>
        <v>236.888</v>
      </c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</row>
    <row r="53" spans="1:63" ht="25.5" customHeight="1">
      <c r="A53" s="7"/>
      <c r="B53" s="30" t="s">
        <v>29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136">
        <v>236.888</v>
      </c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</row>
    <row r="54" spans="1:63" ht="25.5" customHeight="1">
      <c r="A54" s="7"/>
      <c r="B54" s="30" t="s">
        <v>62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1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</row>
    <row r="55" spans="1:63" ht="12.75">
      <c r="A55" s="7"/>
      <c r="B55" s="30" t="s">
        <v>63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1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</row>
    <row r="56" spans="1:63" ht="13.5" customHeight="1">
      <c r="A56" s="7"/>
      <c r="B56" s="57" t="s">
        <v>30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</row>
    <row r="57" spans="1:63" ht="13.5" customHeight="1">
      <c r="A57" s="7"/>
      <c r="B57" s="57" t="s">
        <v>31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</row>
    <row r="58" spans="1:63" ht="13.5" customHeight="1">
      <c r="A58" s="7"/>
      <c r="B58" s="34" t="s">
        <v>32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</row>
    <row r="59" spans="1:63" ht="13.5" customHeight="1">
      <c r="A59" s="7"/>
      <c r="B59" s="34" t="s">
        <v>49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</row>
    <row r="60" spans="1:63" ht="13.5" customHeight="1">
      <c r="A60" s="7"/>
      <c r="B60" s="34" t="s">
        <v>33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</row>
    <row r="61" spans="1:63" ht="13.5" customHeight="1">
      <c r="A61" s="7"/>
      <c r="B61" s="34" t="s">
        <v>34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64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</row>
    <row r="62" spans="1:63" ht="13.5" customHeight="1">
      <c r="A62" s="7"/>
      <c r="B62" s="34" t="s">
        <v>35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</row>
    <row r="63" spans="1:63" ht="25.5" customHeight="1">
      <c r="A63" s="7"/>
      <c r="B63" s="32" t="s">
        <v>36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</row>
    <row r="64" spans="1:63" ht="12.75">
      <c r="A64" s="7"/>
      <c r="B64" s="34" t="s">
        <v>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</row>
    <row r="65" spans="1:63" ht="42" customHeight="1" thickBot="1">
      <c r="A65" s="17"/>
      <c r="B65" s="43" t="s">
        <v>70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4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1:63" s="15" customFormat="1" ht="13.5" customHeight="1" thickTop="1">
      <c r="A66" s="16"/>
      <c r="B66" s="35" t="s">
        <v>37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65">
        <f>AW67+AW68+AW69</f>
        <v>0</v>
      </c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</row>
    <row r="67" spans="1:63" ht="13.5" customHeight="1">
      <c r="A67" s="7"/>
      <c r="B67" s="34" t="s">
        <v>38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</row>
    <row r="68" spans="1:63" ht="13.5" customHeight="1">
      <c r="A68" s="7"/>
      <c r="B68" s="34" t="s">
        <v>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</row>
    <row r="69" spans="1:63" ht="13.5" thickBot="1">
      <c r="A69" s="11"/>
      <c r="B69" s="36" t="s">
        <v>7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66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15" customFormat="1" ht="13.5" customHeight="1" thickTop="1">
      <c r="A70" s="16"/>
      <c r="B70" s="35" t="s">
        <v>40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65">
        <f>AW71+AW72+AW73+AW74+AW75+AW76</f>
        <v>85.38</v>
      </c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</row>
    <row r="71" spans="1:63" ht="13.5" customHeight="1">
      <c r="A71" s="7"/>
      <c r="B71" s="34" t="s">
        <v>41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64">
        <v>0.57</v>
      </c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</row>
    <row r="72" spans="1:63" ht="13.5" customHeight="1">
      <c r="A72" s="7"/>
      <c r="B72" s="34" t="s">
        <v>50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</row>
    <row r="73" spans="1:63" ht="13.5" customHeight="1">
      <c r="A73" s="7"/>
      <c r="B73" s="34" t="s">
        <v>42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</row>
    <row r="74" spans="1:63" ht="13.5" customHeight="1">
      <c r="A74" s="7"/>
      <c r="B74" s="34" t="s">
        <v>43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</row>
    <row r="75" spans="1:63" ht="25.5" customHeight="1">
      <c r="A75" s="7"/>
      <c r="B75" s="32" t="s">
        <v>44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</row>
    <row r="76" spans="1:63" ht="13.5" thickBot="1">
      <c r="A76" s="8"/>
      <c r="B76" s="45" t="s">
        <v>85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6"/>
      <c r="AW76" s="47">
        <v>84.81</v>
      </c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</row>
    <row r="77" spans="1:74" s="2" customFormat="1" ht="15.75" customHeight="1" thickBot="1">
      <c r="A77" s="109" t="s">
        <v>45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V77" s="23"/>
    </row>
    <row r="78" spans="1:63" ht="13.5" thickTop="1">
      <c r="A78" s="6"/>
      <c r="B78" s="59" t="s">
        <v>77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60">
        <v>5.8595</v>
      </c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</row>
    <row r="79" spans="1:63" ht="25.5" customHeight="1">
      <c r="A79" s="7"/>
      <c r="B79" s="58" t="s">
        <v>46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37">
        <v>0.3</v>
      </c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</row>
    <row r="80" spans="1:63" ht="15" customHeight="1">
      <c r="A80" s="7"/>
      <c r="B80" s="57" t="s">
        <v>47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8">
        <f>AW20/AW79/12</f>
        <v>14.937358333333334</v>
      </c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</row>
    <row r="81" spans="1:63" s="15" customFormat="1" ht="15" customHeight="1">
      <c r="A81" s="18"/>
      <c r="B81" s="62" t="s">
        <v>64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40">
        <v>2</v>
      </c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</row>
    <row r="82" spans="1:63" s="15" customFormat="1" ht="25.5" customHeight="1">
      <c r="A82" s="18"/>
      <c r="B82" s="41" t="s">
        <v>65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2"/>
      <c r="AW82" s="40">
        <f>SUM(AW83:BK89)</f>
        <v>2</v>
      </c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</row>
    <row r="83" spans="1:63" ht="15" customHeight="1">
      <c r="A83" s="7"/>
      <c r="B83" s="38" t="s">
        <v>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</row>
    <row r="84" spans="1:63" ht="27" customHeight="1">
      <c r="A84" s="7"/>
      <c r="B84" s="29" t="s">
        <v>53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1:63" ht="15" customHeight="1">
      <c r="A85" s="7"/>
      <c r="B85" s="29" t="s">
        <v>54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37">
        <v>2</v>
      </c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</row>
    <row r="86" spans="1:63" ht="15" customHeight="1">
      <c r="A86" s="7"/>
      <c r="B86" s="29" t="s">
        <v>55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</row>
    <row r="87" spans="1:63" ht="15" customHeight="1">
      <c r="A87" s="7"/>
      <c r="B87" s="29" t="s">
        <v>56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</row>
    <row r="88" spans="1:63" ht="15" customHeight="1">
      <c r="A88" s="7"/>
      <c r="B88" s="29" t="s">
        <v>57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</row>
    <row r="89" spans="1:63" ht="15" customHeight="1" thickBot="1">
      <c r="A89" s="8"/>
      <c r="B89" s="28" t="s">
        <v>58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</row>
    <row r="90" spans="1:63" ht="25.5" customHeight="1" thickBot="1">
      <c r="A90" s="19"/>
      <c r="B90" s="61" t="s">
        <v>82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137">
        <f>2523.635/1.2</f>
        <v>2103.029166666667</v>
      </c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</row>
    <row r="91" ht="3" customHeight="1"/>
    <row r="92" spans="1:6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4" ht="9" customHeight="1"/>
    <row r="95" ht="9" customHeight="1"/>
    <row r="97" ht="14.25">
      <c r="AG97" s="24"/>
    </row>
  </sheetData>
  <sheetProtection/>
  <mergeCells count="168">
    <mergeCell ref="AB4:BK4"/>
    <mergeCell ref="A5:BK5"/>
    <mergeCell ref="A7:AV7"/>
    <mergeCell ref="AW7:BK7"/>
    <mergeCell ref="B8:AV8"/>
    <mergeCell ref="AW8:BK9"/>
    <mergeCell ref="B9:AV9"/>
    <mergeCell ref="B10:AV10"/>
    <mergeCell ref="AW10:BK10"/>
    <mergeCell ref="B11:AV11"/>
    <mergeCell ref="AW11:BK11"/>
    <mergeCell ref="B12:AV12"/>
    <mergeCell ref="AW12:BK12"/>
    <mergeCell ref="B13:AV13"/>
    <mergeCell ref="AW13:BK13"/>
    <mergeCell ref="B14:AV14"/>
    <mergeCell ref="AW14:BK14"/>
    <mergeCell ref="B15:AV15"/>
    <mergeCell ref="AW15:BK15"/>
    <mergeCell ref="B16:AV16"/>
    <mergeCell ref="AW16:BK16"/>
    <mergeCell ref="B17:AV17"/>
    <mergeCell ref="AW17:BK17"/>
    <mergeCell ref="B18:AV18"/>
    <mergeCell ref="AW18:BK18"/>
    <mergeCell ref="B19:AV19"/>
    <mergeCell ref="AW19:BK19"/>
    <mergeCell ref="B20:AV20"/>
    <mergeCell ref="AW20:BK20"/>
    <mergeCell ref="B21:AV21"/>
    <mergeCell ref="AW21:BK21"/>
    <mergeCell ref="B22:AV22"/>
    <mergeCell ref="AW22:BK22"/>
    <mergeCell ref="B23:AV23"/>
    <mergeCell ref="AW23:BK23"/>
    <mergeCell ref="B24:AV24"/>
    <mergeCell ref="AW24:BK24"/>
    <mergeCell ref="B25:AV25"/>
    <mergeCell ref="AW25:BK25"/>
    <mergeCell ref="B26:AV26"/>
    <mergeCell ref="AW26:BK26"/>
    <mergeCell ref="B27:AV27"/>
    <mergeCell ref="AW27:BK27"/>
    <mergeCell ref="B28:AV28"/>
    <mergeCell ref="AW28:BK28"/>
    <mergeCell ref="B29:AV29"/>
    <mergeCell ref="AW29:BK29"/>
    <mergeCell ref="B30:AV30"/>
    <mergeCell ref="AW30:BK30"/>
    <mergeCell ref="B31:AV31"/>
    <mergeCell ref="AW31:BK31"/>
    <mergeCell ref="B32:AV32"/>
    <mergeCell ref="AW32:BK32"/>
    <mergeCell ref="B33:AV33"/>
    <mergeCell ref="AW33:BK33"/>
    <mergeCell ref="B34:AV34"/>
    <mergeCell ref="AW34:BK34"/>
    <mergeCell ref="B35:AV35"/>
    <mergeCell ref="AW35:BK35"/>
    <mergeCell ref="B36:AV36"/>
    <mergeCell ref="AW36:BK36"/>
    <mergeCell ref="B37:AV37"/>
    <mergeCell ref="AW37:BK37"/>
    <mergeCell ref="B38:AV38"/>
    <mergeCell ref="AW38:BK38"/>
    <mergeCell ref="B39:AV39"/>
    <mergeCell ref="AW39:BK39"/>
    <mergeCell ref="B40:AV40"/>
    <mergeCell ref="AW40:BK40"/>
    <mergeCell ref="B41:AV41"/>
    <mergeCell ref="AW41:BK41"/>
    <mergeCell ref="B42:AV42"/>
    <mergeCell ref="AW42:BK42"/>
    <mergeCell ref="B43:AV43"/>
    <mergeCell ref="AW43:BK43"/>
    <mergeCell ref="B44:AV44"/>
    <mergeCell ref="AW44:BK44"/>
    <mergeCell ref="B45:AV45"/>
    <mergeCell ref="AW45:BK45"/>
    <mergeCell ref="B46:AV46"/>
    <mergeCell ref="AW46:BK46"/>
    <mergeCell ref="B47:AV47"/>
    <mergeCell ref="AW47:BK47"/>
    <mergeCell ref="B48:AV48"/>
    <mergeCell ref="AW48:BK48"/>
    <mergeCell ref="B49:AV49"/>
    <mergeCell ref="AW49:BK49"/>
    <mergeCell ref="B50:AV50"/>
    <mergeCell ref="AW50:BK50"/>
    <mergeCell ref="B51:AV51"/>
    <mergeCell ref="AW51:BK51"/>
    <mergeCell ref="B52:AV52"/>
    <mergeCell ref="AW52:BK52"/>
    <mergeCell ref="B53:AV53"/>
    <mergeCell ref="AW53:BK53"/>
    <mergeCell ref="B54:AV54"/>
    <mergeCell ref="AW54:BK54"/>
    <mergeCell ref="B55:AV55"/>
    <mergeCell ref="AW55:BK55"/>
    <mergeCell ref="B56:AV56"/>
    <mergeCell ref="AW56:BK56"/>
    <mergeCell ref="B57:AV57"/>
    <mergeCell ref="AW57:BK57"/>
    <mergeCell ref="B58:AV58"/>
    <mergeCell ref="AW58:BK58"/>
    <mergeCell ref="B59:AV59"/>
    <mergeCell ref="AW59:BK59"/>
    <mergeCell ref="B60:AV60"/>
    <mergeCell ref="AW60:BK60"/>
    <mergeCell ref="B61:AV61"/>
    <mergeCell ref="AW61:BK61"/>
    <mergeCell ref="B62:AV62"/>
    <mergeCell ref="AW62:BK62"/>
    <mergeCell ref="B63:AV63"/>
    <mergeCell ref="AW63:BK63"/>
    <mergeCell ref="B64:AV64"/>
    <mergeCell ref="AW64:BK64"/>
    <mergeCell ref="B65:AV65"/>
    <mergeCell ref="AW65:BK65"/>
    <mergeCell ref="B66:AV66"/>
    <mergeCell ref="AW66:BK66"/>
    <mergeCell ref="B67:AV67"/>
    <mergeCell ref="AW67:BK67"/>
    <mergeCell ref="B68:AV68"/>
    <mergeCell ref="AW68:BK68"/>
    <mergeCell ref="B69:AV69"/>
    <mergeCell ref="AW69:BK69"/>
    <mergeCell ref="B70:AV70"/>
    <mergeCell ref="AW70:BK70"/>
    <mergeCell ref="B71:AV71"/>
    <mergeCell ref="AW71:BK71"/>
    <mergeCell ref="B72:AV72"/>
    <mergeCell ref="AW72:BK72"/>
    <mergeCell ref="B73:AV73"/>
    <mergeCell ref="AW73:BK73"/>
    <mergeCell ref="B74:AV74"/>
    <mergeCell ref="AW74:BK74"/>
    <mergeCell ref="B75:AV75"/>
    <mergeCell ref="AW75:BK75"/>
    <mergeCell ref="B76:AV76"/>
    <mergeCell ref="AW76:BK76"/>
    <mergeCell ref="A77:BK77"/>
    <mergeCell ref="B78:AV78"/>
    <mergeCell ref="AW78:BK78"/>
    <mergeCell ref="B79:AV79"/>
    <mergeCell ref="AW79:BK79"/>
    <mergeCell ref="B80:AV80"/>
    <mergeCell ref="AW80:BK80"/>
    <mergeCell ref="B81:AV81"/>
    <mergeCell ref="AW81:BK81"/>
    <mergeCell ref="B82:AV82"/>
    <mergeCell ref="AW82:BK82"/>
    <mergeCell ref="B83:AV83"/>
    <mergeCell ref="AW83:BK83"/>
    <mergeCell ref="B84:AV84"/>
    <mergeCell ref="AW84:BK84"/>
    <mergeCell ref="B85:AV85"/>
    <mergeCell ref="AW85:BK85"/>
    <mergeCell ref="B89:AV89"/>
    <mergeCell ref="AW89:BK89"/>
    <mergeCell ref="B90:AV90"/>
    <mergeCell ref="AW90:BK90"/>
    <mergeCell ref="B86:AV86"/>
    <mergeCell ref="AW86:BK86"/>
    <mergeCell ref="B87:AV87"/>
    <mergeCell ref="AW87:BK87"/>
    <mergeCell ref="B88:AV88"/>
    <mergeCell ref="AW88:BK8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V97"/>
  <sheetViews>
    <sheetView tabSelected="1" zoomScalePageLayoutView="0" workbookViewId="0" topLeftCell="A7">
      <selection activeCell="AW19" sqref="AW19:BK19"/>
    </sheetView>
  </sheetViews>
  <sheetFormatPr defaultColWidth="0.875" defaultRowHeight="12.75"/>
  <cols>
    <col min="1" max="1" width="1.37890625" style="1" customWidth="1"/>
    <col min="2" max="23" width="0.875" style="1" customWidth="1"/>
    <col min="24" max="24" width="3.625" style="1" customWidth="1"/>
    <col min="25" max="25" width="5.375" style="1" customWidth="1"/>
    <col min="26" max="26" width="5.75390625" style="1" customWidth="1"/>
    <col min="27" max="42" width="0.875" style="1" customWidth="1"/>
    <col min="43" max="43" width="1.12109375" style="1" customWidth="1"/>
    <col min="44" max="47" width="0.875" style="1" customWidth="1"/>
    <col min="48" max="48" width="1.00390625" style="1" customWidth="1"/>
    <col min="49" max="59" width="0.875" style="1" customWidth="1"/>
    <col min="60" max="60" width="3.375" style="1" customWidth="1"/>
    <col min="61" max="73" width="0.875" style="1" customWidth="1"/>
    <col min="74" max="74" width="0.74609375" style="1" customWidth="1"/>
    <col min="75" max="16384" width="0.875" style="1" customWidth="1"/>
  </cols>
  <sheetData>
    <row r="1" s="12" customFormat="1" ht="10.5"/>
    <row r="2" s="12" customFormat="1" ht="17.25" customHeight="1"/>
    <row r="3" spans="2:63" s="13" customFormat="1" ht="15.75" customHeight="1">
      <c r="B3" s="26" t="s">
        <v>74</v>
      </c>
      <c r="AC3" s="25"/>
      <c r="AD3" s="25"/>
      <c r="AE3" s="25"/>
      <c r="AF3" s="25"/>
      <c r="AG3" s="25" t="s">
        <v>71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3" s="4" customFormat="1" ht="12.75" customHeight="1">
      <c r="A4" s="9"/>
      <c r="AB4" s="51" t="s">
        <v>15</v>
      </c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</row>
    <row r="5" spans="1:63" s="5" customFormat="1" ht="13.5" customHeight="1">
      <c r="A5" s="50" t="s">
        <v>59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="3" customFormat="1" ht="17.25" customHeight="1" thickBot="1"/>
    <row r="7" spans="1:63" ht="71.25" customHeight="1" thickBot="1">
      <c r="A7" s="121" t="s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17" t="s">
        <v>86</v>
      </c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9"/>
    </row>
    <row r="8" spans="1:63" ht="15" customHeight="1">
      <c r="A8" s="21"/>
      <c r="B8" s="100" t="s">
        <v>51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1"/>
      <c r="AW8" s="111">
        <f>AW10</f>
        <v>32.930248</v>
      </c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3"/>
    </row>
    <row r="9" spans="1:73" ht="15" customHeight="1">
      <c r="A9" s="20"/>
      <c r="B9" s="102" t="s">
        <v>78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14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6"/>
      <c r="BU9" s="22"/>
    </row>
    <row r="10" spans="1:63" ht="27.75" customHeight="1">
      <c r="A10" s="7"/>
      <c r="B10" s="58" t="s"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120"/>
      <c r="AW10" s="106">
        <f>SUM(AW11:BK18)</f>
        <v>32.930248</v>
      </c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8"/>
    </row>
    <row r="11" spans="1:63" ht="15" customHeight="1">
      <c r="A11" s="7"/>
      <c r="B11" s="38" t="s">
        <v>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78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6"/>
    </row>
    <row r="12" spans="1:63" ht="15" customHeight="1">
      <c r="A12" s="7"/>
      <c r="B12" s="29" t="s">
        <v>53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78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6"/>
    </row>
    <row r="13" spans="1:63" ht="15" customHeight="1">
      <c r="A13" s="7"/>
      <c r="B13" s="29" t="s">
        <v>80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123">
        <v>32.930248</v>
      </c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5"/>
    </row>
    <row r="14" spans="1:63" ht="15" customHeight="1">
      <c r="A14" s="7"/>
      <c r="B14" s="29" t="s">
        <v>55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78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6"/>
    </row>
    <row r="15" spans="1:63" ht="15" customHeight="1">
      <c r="A15" s="7"/>
      <c r="B15" s="29" t="s">
        <v>56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78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6"/>
    </row>
    <row r="16" spans="1:63" ht="15" customHeight="1">
      <c r="A16" s="7"/>
      <c r="B16" s="29" t="s">
        <v>57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78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6"/>
    </row>
    <row r="17" spans="1:63" ht="15" customHeight="1">
      <c r="A17" s="7"/>
      <c r="B17" s="29" t="s">
        <v>58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78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</row>
    <row r="18" spans="1:63" ht="15" customHeight="1" thickBot="1">
      <c r="A18" s="7"/>
      <c r="B18" s="29" t="s">
        <v>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78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6"/>
    </row>
    <row r="19" spans="1:63" s="15" customFormat="1" ht="43.5" customHeight="1" thickBot="1" thickTop="1">
      <c r="A19" s="27"/>
      <c r="B19" s="52" t="s">
        <v>76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3"/>
      <c r="AW19" s="91">
        <f>AW20+AW21+AW22+AW27+AW29+AW70</f>
        <v>5244.3027</v>
      </c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</row>
    <row r="20" spans="1:63" s="15" customFormat="1" ht="15" customHeight="1" thickBot="1" thickTop="1">
      <c r="A20" s="14"/>
      <c r="B20" s="90" t="s">
        <v>81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126">
        <v>130.63</v>
      </c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8"/>
    </row>
    <row r="21" spans="1:63" s="15" customFormat="1" ht="15" customHeight="1" thickBot="1" thickTop="1">
      <c r="A21" s="14"/>
      <c r="B21" s="90" t="s">
        <v>67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7">
        <f>21.614+10.708</f>
        <v>32.322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9"/>
    </row>
    <row r="22" spans="1:63" s="15" customFormat="1" ht="15" customHeight="1" thickTop="1">
      <c r="A22" s="16"/>
      <c r="B22" s="35" t="s">
        <v>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79">
        <f>AW23+AW24+AW25+AW26</f>
        <v>0</v>
      </c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</row>
    <row r="23" spans="1:63" ht="15" customHeight="1">
      <c r="A23" s="7"/>
      <c r="B23" s="34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78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6"/>
    </row>
    <row r="24" spans="1:63" ht="15" customHeight="1">
      <c r="A24" s="7"/>
      <c r="B24" s="34" t="s">
        <v>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129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</row>
    <row r="25" spans="1:63" ht="15" customHeight="1">
      <c r="A25" s="7"/>
      <c r="B25" s="32" t="s">
        <v>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78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6"/>
    </row>
    <row r="26" spans="1:63" ht="13.5" thickBot="1">
      <c r="A26" s="11"/>
      <c r="B26" s="36" t="s">
        <v>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87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9"/>
    </row>
    <row r="27" spans="1:63" s="15" customFormat="1" ht="15" customHeight="1" thickTop="1">
      <c r="A27" s="16"/>
      <c r="B27" s="35" t="s">
        <v>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79">
        <f>AW28</f>
        <v>0</v>
      </c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</row>
    <row r="28" spans="1:63" ht="27" customHeight="1" thickBot="1">
      <c r="A28" s="11"/>
      <c r="B28" s="54" t="s">
        <v>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5"/>
      <c r="AW28" s="87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9"/>
    </row>
    <row r="29" spans="1:63" s="15" customFormat="1" ht="15" customHeight="1" thickTop="1">
      <c r="A29" s="16"/>
      <c r="B29" s="35" t="s">
        <v>68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82">
        <f>AW30+AW38+AW42+AW47+AW56+AW57</f>
        <v>5051.125</v>
      </c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4"/>
    </row>
    <row r="30" spans="1:63" ht="15" customHeight="1">
      <c r="A30" s="7"/>
      <c r="B30" s="38" t="s">
        <v>10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68"/>
      <c r="AW30" s="74">
        <f>AW31+AW32+AW36</f>
        <v>4782.76</v>
      </c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6"/>
    </row>
    <row r="31" spans="1:63" ht="15" customHeight="1">
      <c r="A31" s="7"/>
      <c r="B31" s="34" t="s">
        <v>48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74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6"/>
    </row>
    <row r="32" spans="1:63" ht="15" customHeight="1">
      <c r="A32" s="7"/>
      <c r="B32" s="34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74">
        <f>AW33+AW34+AW35</f>
        <v>4782.76</v>
      </c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6"/>
    </row>
    <row r="33" spans="1:63" ht="25.5" customHeight="1">
      <c r="A33" s="7"/>
      <c r="B33" s="30" t="s">
        <v>60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78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6"/>
    </row>
    <row r="34" spans="1:63" ht="38.25" customHeight="1">
      <c r="A34" s="7"/>
      <c r="B34" s="30" t="s">
        <v>69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78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6"/>
    </row>
    <row r="35" spans="1:63" ht="13.5" customHeight="1">
      <c r="A35" s="7"/>
      <c r="B35" s="69" t="s">
        <v>12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132">
        <v>4782.76</v>
      </c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4"/>
    </row>
    <row r="36" spans="1:63" ht="12.75">
      <c r="A36" s="6"/>
      <c r="B36" s="77" t="s">
        <v>13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</row>
    <row r="37" spans="1:63" ht="13.5" customHeight="1">
      <c r="A37" s="7"/>
      <c r="B37" s="69" t="s">
        <v>14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</row>
    <row r="38" spans="1:63" ht="13.5" customHeight="1">
      <c r="A38" s="7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48">
        <f>AW39+AW40+AW41</f>
        <v>19.78</v>
      </c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</row>
    <row r="39" spans="1:63" ht="13.5" customHeight="1">
      <c r="A39" s="7"/>
      <c r="B39" s="32" t="s">
        <v>17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</row>
    <row r="40" spans="1:63" ht="26.25" customHeight="1">
      <c r="A40" s="7"/>
      <c r="B40" s="32" t="s">
        <v>18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135">
        <v>19.78</v>
      </c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</row>
    <row r="41" spans="1:63" ht="13.5" customHeight="1">
      <c r="A41" s="7"/>
      <c r="B41" s="32" t="s">
        <v>19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1:63" ht="12.75">
      <c r="A42" s="7"/>
      <c r="B42" s="58" t="s">
        <v>52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37">
        <f>SUM(AW43:BK46)</f>
        <v>0</v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</row>
    <row r="43" spans="1:63" ht="13.5" customHeight="1">
      <c r="A43" s="7"/>
      <c r="B43" s="32" t="s">
        <v>61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</row>
    <row r="44" spans="1:63" ht="13.5" customHeight="1">
      <c r="A44" s="7"/>
      <c r="B44" s="32" t="s">
        <v>20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</row>
    <row r="45" spans="1:63" ht="13.5" customHeight="1">
      <c r="A45" s="7"/>
      <c r="B45" s="32" t="s">
        <v>21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1:63" ht="13.5" customHeight="1">
      <c r="A46" s="7"/>
      <c r="B46" s="32" t="s">
        <v>22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1:63" ht="13.5" customHeight="1">
      <c r="A47" s="7"/>
      <c r="B47" s="57" t="s">
        <v>23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48">
        <f>SUM(AW48:BK52)</f>
        <v>248.585</v>
      </c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</row>
    <row r="48" spans="1:63" ht="13.5" customHeight="1">
      <c r="A48" s="7"/>
      <c r="B48" s="34" t="s">
        <v>24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49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</row>
    <row r="49" spans="1:63" ht="13.5" customHeight="1">
      <c r="A49" s="7"/>
      <c r="B49" s="34" t="s">
        <v>25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</row>
    <row r="50" spans="1:63" ht="13.5" customHeight="1">
      <c r="A50" s="7"/>
      <c r="B50" s="34" t="s">
        <v>26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48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</row>
    <row r="51" spans="1:63" ht="13.5" customHeight="1">
      <c r="A51" s="7"/>
      <c r="B51" s="34" t="s">
        <v>27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</row>
    <row r="52" spans="1:63" ht="13.5" customHeight="1">
      <c r="A52" s="7"/>
      <c r="B52" s="34" t="s">
        <v>28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48">
        <f>SUM(AW53:BK55)</f>
        <v>248.585</v>
      </c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</row>
    <row r="53" spans="1:63" ht="25.5" customHeight="1">
      <c r="A53" s="7"/>
      <c r="B53" s="30" t="s">
        <v>29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136">
        <f>237.788+10.797</f>
        <v>248.585</v>
      </c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</row>
    <row r="54" spans="1:63" ht="25.5" customHeight="1">
      <c r="A54" s="7"/>
      <c r="B54" s="30" t="s">
        <v>62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1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</row>
    <row r="55" spans="1:63" ht="12.75">
      <c r="A55" s="7"/>
      <c r="B55" s="30" t="s">
        <v>63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1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</row>
    <row r="56" spans="1:63" ht="13.5" customHeight="1">
      <c r="A56" s="7"/>
      <c r="B56" s="57" t="s">
        <v>30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</row>
    <row r="57" spans="1:63" ht="13.5" customHeight="1">
      <c r="A57" s="7"/>
      <c r="B57" s="57" t="s">
        <v>31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</row>
    <row r="58" spans="1:63" ht="13.5" customHeight="1">
      <c r="A58" s="7"/>
      <c r="B58" s="34" t="s">
        <v>32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</row>
    <row r="59" spans="1:63" ht="13.5" customHeight="1">
      <c r="A59" s="7"/>
      <c r="B59" s="34" t="s">
        <v>49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</row>
    <row r="60" spans="1:63" ht="13.5" customHeight="1">
      <c r="A60" s="7"/>
      <c r="B60" s="34" t="s">
        <v>33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</row>
    <row r="61" spans="1:63" ht="13.5" customHeight="1">
      <c r="A61" s="7"/>
      <c r="B61" s="34" t="s">
        <v>34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64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</row>
    <row r="62" spans="1:63" ht="13.5" customHeight="1">
      <c r="A62" s="7"/>
      <c r="B62" s="34" t="s">
        <v>35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</row>
    <row r="63" spans="1:63" ht="25.5" customHeight="1">
      <c r="A63" s="7"/>
      <c r="B63" s="32" t="s">
        <v>36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</row>
    <row r="64" spans="1:63" ht="12.75">
      <c r="A64" s="7"/>
      <c r="B64" s="34" t="s">
        <v>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</row>
    <row r="65" spans="1:63" ht="42" customHeight="1" thickBot="1">
      <c r="A65" s="17"/>
      <c r="B65" s="43" t="s">
        <v>70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4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1:63" s="15" customFormat="1" ht="13.5" customHeight="1" thickTop="1">
      <c r="A66" s="16"/>
      <c r="B66" s="35" t="s">
        <v>37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65">
        <f>AW67+AW68+AW69</f>
        <v>0</v>
      </c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</row>
    <row r="67" spans="1:63" ht="13.5" customHeight="1">
      <c r="A67" s="7"/>
      <c r="B67" s="34" t="s">
        <v>38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</row>
    <row r="68" spans="1:63" ht="13.5" customHeight="1">
      <c r="A68" s="7"/>
      <c r="B68" s="34" t="s">
        <v>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</row>
    <row r="69" spans="1:63" ht="13.5" thickBot="1">
      <c r="A69" s="11"/>
      <c r="B69" s="36" t="s">
        <v>7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66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15" customFormat="1" ht="13.5" customHeight="1" thickTop="1">
      <c r="A70" s="16"/>
      <c r="B70" s="35" t="s">
        <v>40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65">
        <f>AW71+AW72+AW73+AW74+AW75+AW76</f>
        <v>30.2257</v>
      </c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</row>
    <row r="71" spans="1:63" ht="13.5" customHeight="1">
      <c r="A71" s="7"/>
      <c r="B71" s="34" t="s">
        <v>41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64">
        <f>0.579</f>
        <v>0.579</v>
      </c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</row>
    <row r="72" spans="1:63" ht="13.5" customHeight="1">
      <c r="A72" s="7"/>
      <c r="B72" s="34" t="s">
        <v>50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</row>
    <row r="73" spans="1:63" ht="13.5" customHeight="1">
      <c r="A73" s="7"/>
      <c r="B73" s="34" t="s">
        <v>42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</row>
    <row r="74" spans="1:63" ht="13.5" customHeight="1">
      <c r="A74" s="7"/>
      <c r="B74" s="34" t="s">
        <v>43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</row>
    <row r="75" spans="1:63" ht="25.5" customHeight="1">
      <c r="A75" s="7"/>
      <c r="B75" s="32" t="s">
        <v>44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</row>
    <row r="76" spans="1:63" ht="13.5" thickBot="1">
      <c r="A76" s="8"/>
      <c r="B76" s="45" t="s">
        <v>85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6"/>
      <c r="AW76" s="47">
        <v>29.6467</v>
      </c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</row>
    <row r="77" spans="1:74" s="2" customFormat="1" ht="15.75" customHeight="1" thickBot="1">
      <c r="A77" s="109" t="s">
        <v>45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V77" s="23"/>
    </row>
    <row r="78" spans="1:63" ht="13.5" thickTop="1">
      <c r="A78" s="6"/>
      <c r="B78" s="59" t="s">
        <v>77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60">
        <v>5.8595</v>
      </c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</row>
    <row r="79" spans="1:63" ht="25.5" customHeight="1">
      <c r="A79" s="7"/>
      <c r="B79" s="58" t="s">
        <v>46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37">
        <v>0.3</v>
      </c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</row>
    <row r="80" spans="1:63" ht="15" customHeight="1">
      <c r="A80" s="7"/>
      <c r="B80" s="57" t="s">
        <v>47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8">
        <f>AW20/AW79/12</f>
        <v>36.28611111111111</v>
      </c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</row>
    <row r="81" spans="1:63" s="15" customFormat="1" ht="15" customHeight="1">
      <c r="A81" s="18"/>
      <c r="B81" s="62" t="s">
        <v>64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40">
        <v>2</v>
      </c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</row>
    <row r="82" spans="1:63" s="15" customFormat="1" ht="25.5" customHeight="1">
      <c r="A82" s="18"/>
      <c r="B82" s="41" t="s">
        <v>65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2"/>
      <c r="AW82" s="40">
        <f>SUM(AW83:BK89)</f>
        <v>2</v>
      </c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</row>
    <row r="83" spans="1:63" ht="15" customHeight="1">
      <c r="A83" s="7"/>
      <c r="B83" s="38" t="s">
        <v>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</row>
    <row r="84" spans="1:63" ht="27" customHeight="1">
      <c r="A84" s="7"/>
      <c r="B84" s="29" t="s">
        <v>53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1:63" ht="15" customHeight="1">
      <c r="A85" s="7"/>
      <c r="B85" s="29" t="s">
        <v>54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37">
        <v>2</v>
      </c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</row>
    <row r="86" spans="1:63" ht="15" customHeight="1">
      <c r="A86" s="7"/>
      <c r="B86" s="29" t="s">
        <v>55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</row>
    <row r="87" spans="1:63" ht="15" customHeight="1">
      <c r="A87" s="7"/>
      <c r="B87" s="29" t="s">
        <v>56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</row>
    <row r="88" spans="1:63" ht="15" customHeight="1">
      <c r="A88" s="7"/>
      <c r="B88" s="29" t="s">
        <v>57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</row>
    <row r="89" spans="1:63" ht="15" customHeight="1" thickBot="1">
      <c r="A89" s="8"/>
      <c r="B89" s="28" t="s">
        <v>58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</row>
    <row r="90" spans="1:63" ht="25.5" customHeight="1" thickBot="1">
      <c r="A90" s="19"/>
      <c r="B90" s="61" t="s">
        <v>82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137">
        <f>3101.239/1.2</f>
        <v>2584.3658333333333</v>
      </c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</row>
    <row r="91" ht="3" customHeight="1"/>
    <row r="92" spans="1:6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4" ht="9" customHeight="1"/>
    <row r="95" ht="9" customHeight="1"/>
    <row r="97" ht="14.25">
      <c r="AG97" s="24"/>
    </row>
  </sheetData>
  <sheetProtection/>
  <mergeCells count="168">
    <mergeCell ref="B89:AV89"/>
    <mergeCell ref="AW89:BK89"/>
    <mergeCell ref="B90:AV90"/>
    <mergeCell ref="AW90:BK90"/>
    <mergeCell ref="B86:AV86"/>
    <mergeCell ref="AW86:BK86"/>
    <mergeCell ref="B87:AV87"/>
    <mergeCell ref="AW87:BK87"/>
    <mergeCell ref="B88:AV88"/>
    <mergeCell ref="AW88:BK88"/>
    <mergeCell ref="B83:AV83"/>
    <mergeCell ref="AW83:BK83"/>
    <mergeCell ref="B84:AV84"/>
    <mergeCell ref="AW84:BK84"/>
    <mergeCell ref="B85:AV85"/>
    <mergeCell ref="AW85:BK85"/>
    <mergeCell ref="B80:AV80"/>
    <mergeCell ref="AW80:BK80"/>
    <mergeCell ref="B81:AV81"/>
    <mergeCell ref="AW81:BK81"/>
    <mergeCell ref="B82:AV82"/>
    <mergeCell ref="AW82:BK82"/>
    <mergeCell ref="B76:AV76"/>
    <mergeCell ref="AW76:BK76"/>
    <mergeCell ref="A77:BK77"/>
    <mergeCell ref="B78:AV78"/>
    <mergeCell ref="AW78:BK78"/>
    <mergeCell ref="B79:AV79"/>
    <mergeCell ref="AW79:BK79"/>
    <mergeCell ref="B73:AV73"/>
    <mergeCell ref="AW73:BK73"/>
    <mergeCell ref="B74:AV74"/>
    <mergeCell ref="AW74:BK74"/>
    <mergeCell ref="B75:AV75"/>
    <mergeCell ref="AW75:BK75"/>
    <mergeCell ref="B70:AV70"/>
    <mergeCell ref="AW70:BK70"/>
    <mergeCell ref="B71:AV71"/>
    <mergeCell ref="AW71:BK71"/>
    <mergeCell ref="B72:AV72"/>
    <mergeCell ref="AW72:BK72"/>
    <mergeCell ref="B67:AV67"/>
    <mergeCell ref="AW67:BK67"/>
    <mergeCell ref="B68:AV68"/>
    <mergeCell ref="AW68:BK68"/>
    <mergeCell ref="B69:AV69"/>
    <mergeCell ref="AW69:BK69"/>
    <mergeCell ref="B64:AV64"/>
    <mergeCell ref="AW64:BK64"/>
    <mergeCell ref="B65:AV65"/>
    <mergeCell ref="AW65:BK65"/>
    <mergeCell ref="B66:AV66"/>
    <mergeCell ref="AW66:BK66"/>
    <mergeCell ref="B61:AV61"/>
    <mergeCell ref="AW61:BK61"/>
    <mergeCell ref="B62:AV62"/>
    <mergeCell ref="AW62:BK62"/>
    <mergeCell ref="B63:AV63"/>
    <mergeCell ref="AW63:BK63"/>
    <mergeCell ref="B58:AV58"/>
    <mergeCell ref="AW58:BK58"/>
    <mergeCell ref="B59:AV59"/>
    <mergeCell ref="AW59:BK59"/>
    <mergeCell ref="B60:AV60"/>
    <mergeCell ref="AW60:BK60"/>
    <mergeCell ref="B55:AV55"/>
    <mergeCell ref="AW55:BK55"/>
    <mergeCell ref="B56:AV56"/>
    <mergeCell ref="AW56:BK56"/>
    <mergeCell ref="B57:AV57"/>
    <mergeCell ref="AW57:BK57"/>
    <mergeCell ref="B52:AV52"/>
    <mergeCell ref="AW52:BK52"/>
    <mergeCell ref="B53:AV53"/>
    <mergeCell ref="AW53:BK53"/>
    <mergeCell ref="B54:AV54"/>
    <mergeCell ref="AW54:BK54"/>
    <mergeCell ref="B49:AV49"/>
    <mergeCell ref="AW49:BK49"/>
    <mergeCell ref="B50:AV50"/>
    <mergeCell ref="AW50:BK50"/>
    <mergeCell ref="B51:AV51"/>
    <mergeCell ref="AW51:BK51"/>
    <mergeCell ref="B46:AV46"/>
    <mergeCell ref="AW46:BK46"/>
    <mergeCell ref="B47:AV47"/>
    <mergeCell ref="AW47:BK47"/>
    <mergeCell ref="B48:AV48"/>
    <mergeCell ref="AW48:BK48"/>
    <mergeCell ref="B43:AV43"/>
    <mergeCell ref="AW43:BK43"/>
    <mergeCell ref="B44:AV44"/>
    <mergeCell ref="AW44:BK44"/>
    <mergeCell ref="B45:AV45"/>
    <mergeCell ref="AW45:BK45"/>
    <mergeCell ref="B40:AV40"/>
    <mergeCell ref="AW40:BK40"/>
    <mergeCell ref="B41:AV41"/>
    <mergeCell ref="AW41:BK41"/>
    <mergeCell ref="B42:AV42"/>
    <mergeCell ref="AW42:BK42"/>
    <mergeCell ref="B37:AV37"/>
    <mergeCell ref="AW37:BK37"/>
    <mergeCell ref="B38:AV38"/>
    <mergeCell ref="AW38:BK38"/>
    <mergeCell ref="B39:AV39"/>
    <mergeCell ref="AW39:BK39"/>
    <mergeCell ref="B34:AV34"/>
    <mergeCell ref="AW34:BK34"/>
    <mergeCell ref="B35:AV35"/>
    <mergeCell ref="AW35:BK35"/>
    <mergeCell ref="B36:AV36"/>
    <mergeCell ref="AW36:BK36"/>
    <mergeCell ref="B31:AV31"/>
    <mergeCell ref="AW31:BK31"/>
    <mergeCell ref="B32:AV32"/>
    <mergeCell ref="AW32:BK32"/>
    <mergeCell ref="B33:AV33"/>
    <mergeCell ref="AW33:BK33"/>
    <mergeCell ref="B28:AV28"/>
    <mergeCell ref="AW28:BK28"/>
    <mergeCell ref="B29:AV29"/>
    <mergeCell ref="AW29:BK29"/>
    <mergeCell ref="B30:AV30"/>
    <mergeCell ref="AW30:BK30"/>
    <mergeCell ref="B25:AV25"/>
    <mergeCell ref="AW25:BK25"/>
    <mergeCell ref="B26:AV26"/>
    <mergeCell ref="AW26:BK26"/>
    <mergeCell ref="B27:AV27"/>
    <mergeCell ref="AW27:BK27"/>
    <mergeCell ref="B22:AV22"/>
    <mergeCell ref="AW22:BK22"/>
    <mergeCell ref="B23:AV23"/>
    <mergeCell ref="AW23:BK23"/>
    <mergeCell ref="B24:AV24"/>
    <mergeCell ref="AW24:BK24"/>
    <mergeCell ref="B19:AV19"/>
    <mergeCell ref="AW19:BK19"/>
    <mergeCell ref="B20:AV20"/>
    <mergeCell ref="AW20:BK20"/>
    <mergeCell ref="B21:AV21"/>
    <mergeCell ref="AW21:BK21"/>
    <mergeCell ref="B16:AV16"/>
    <mergeCell ref="AW16:BK16"/>
    <mergeCell ref="B17:AV17"/>
    <mergeCell ref="AW17:BK17"/>
    <mergeCell ref="B18:AV18"/>
    <mergeCell ref="AW18:BK18"/>
    <mergeCell ref="B13:AV13"/>
    <mergeCell ref="AW13:BK13"/>
    <mergeCell ref="B14:AV14"/>
    <mergeCell ref="AW14:BK14"/>
    <mergeCell ref="B15:AV15"/>
    <mergeCell ref="AW15:BK15"/>
    <mergeCell ref="B10:AV10"/>
    <mergeCell ref="AW10:BK10"/>
    <mergeCell ref="B11:AV11"/>
    <mergeCell ref="AW11:BK11"/>
    <mergeCell ref="B12:AV12"/>
    <mergeCell ref="AW12:BK12"/>
    <mergeCell ref="AB4:BK4"/>
    <mergeCell ref="A5:BK5"/>
    <mergeCell ref="A7:AV7"/>
    <mergeCell ref="AW7:BK7"/>
    <mergeCell ref="B8:AV8"/>
    <mergeCell ref="AW8:BK9"/>
    <mergeCell ref="B9:A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2020-06-19T07:31:11Z</cp:lastPrinted>
  <dcterms:created xsi:type="dcterms:W3CDTF">2008-10-14T07:55:29Z</dcterms:created>
  <dcterms:modified xsi:type="dcterms:W3CDTF">2022-08-09T04:57:58Z</dcterms:modified>
  <cp:category/>
  <cp:version/>
  <cp:contentType/>
  <cp:contentStatus/>
</cp:coreProperties>
</file>